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1"/>
  </bookViews>
  <sheets>
    <sheet name="TABUĽKY 2007-2016" sheetId="1" r:id="rId1"/>
    <sheet name="ŠTRUKTURA 2007-2016" sheetId="2" r:id="rId2"/>
    <sheet name="ROKY 1991-2016" sheetId="3" r:id="rId3"/>
  </sheets>
  <definedNames/>
  <calcPr fullCalcOnLoad="1"/>
</workbook>
</file>

<file path=xl/sharedStrings.xml><?xml version="1.0" encoding="utf-8"?>
<sst xmlns="http://schemas.openxmlformats.org/spreadsheetml/2006/main" count="530" uniqueCount="70">
  <si>
    <t>rok</t>
  </si>
  <si>
    <t>M-Z</t>
  </si>
  <si>
    <t>SPOLU</t>
  </si>
  <si>
    <t>v00_05</t>
  </si>
  <si>
    <t>v06_09</t>
  </si>
  <si>
    <t>v10_14</t>
  </si>
  <si>
    <t>v15_18</t>
  </si>
  <si>
    <t>v19_25</t>
  </si>
  <si>
    <t>v26_30</t>
  </si>
  <si>
    <t>v31_35</t>
  </si>
  <si>
    <t>v36_40</t>
  </si>
  <si>
    <t>v41_45</t>
  </si>
  <si>
    <t>v46_50</t>
  </si>
  <si>
    <t>v51_55</t>
  </si>
  <si>
    <t>v56_60</t>
  </si>
  <si>
    <t>v61_65</t>
  </si>
  <si>
    <t>v66_70</t>
  </si>
  <si>
    <t>v71_75</t>
  </si>
  <si>
    <t>v76_80</t>
  </si>
  <si>
    <t>v81_85</t>
  </si>
  <si>
    <t>v86_90</t>
  </si>
  <si>
    <t>v91_av</t>
  </si>
  <si>
    <t>2007</t>
  </si>
  <si>
    <t>M</t>
  </si>
  <si>
    <t>Z</t>
  </si>
  <si>
    <t>2008</t>
  </si>
  <si>
    <t>2009</t>
  </si>
  <si>
    <t>2010</t>
  </si>
  <si>
    <t>2011</t>
  </si>
  <si>
    <t>2012</t>
  </si>
  <si>
    <t>Demografická štruktúra obyvateľstva                mesta Rajec  stav k 31.12.2011</t>
  </si>
  <si>
    <t>Veková skupina</t>
  </si>
  <si>
    <t>Ž</t>
  </si>
  <si>
    <t>0 - 18</t>
  </si>
  <si>
    <t>z toho 00 - 14</t>
  </si>
  <si>
    <t>15 -18</t>
  </si>
  <si>
    <t xml:space="preserve">Demografická štruktúra obyvateľstva mesta Rajec  </t>
  </si>
  <si>
    <t>Demografická štruktúra obyvateľstva                mesta Rajec  stav k 31.12.2007</t>
  </si>
  <si>
    <t>19 - 30</t>
  </si>
  <si>
    <t>31 - 40</t>
  </si>
  <si>
    <t>41 - 50</t>
  </si>
  <si>
    <t>51 - 60</t>
  </si>
  <si>
    <t>61 - 70</t>
  </si>
  <si>
    <t>71 - 80</t>
  </si>
  <si>
    <t>81 - 90</t>
  </si>
  <si>
    <t>91 a viac</t>
  </si>
  <si>
    <t>Spolu</t>
  </si>
  <si>
    <t>Demografická štruktúra obyvateľstva                mesta Rajec  stav k 31.12.2008</t>
  </si>
  <si>
    <t>Demografická štruktúra obyvateľstva                mesta Rajec  stav k 31.12.2009</t>
  </si>
  <si>
    <t>Demografická štruktúra obyvateľstva                mesta Rajec  stav k 31.12.2010</t>
  </si>
  <si>
    <t>Demografická štruktúra obyvateľstva                mesta Rajec  stav k 31.12.2012</t>
  </si>
  <si>
    <t>ROK stav k 31.12 br.</t>
  </si>
  <si>
    <t>Mesto Rajec</t>
  </si>
  <si>
    <t>Mestská časť - Šuja</t>
  </si>
  <si>
    <t>Mesto Rajec - spolu</t>
  </si>
  <si>
    <t>(prepočet)</t>
  </si>
  <si>
    <t>Počet obyvateľov</t>
  </si>
  <si>
    <t xml:space="preserve"> Muži</t>
  </si>
  <si>
    <t>Ženy</t>
  </si>
  <si>
    <t>Narodení</t>
  </si>
  <si>
    <t>Zomrelí</t>
  </si>
  <si>
    <t>Prihlásení</t>
  </si>
  <si>
    <t>Odhlásení</t>
  </si>
  <si>
    <t>Prírastok obyvateľstva</t>
  </si>
  <si>
    <t>Úbytok obyvateľstva</t>
  </si>
  <si>
    <t>Mesto Rajec spolu</t>
  </si>
  <si>
    <t>Demografická štruktúra obyvateľstva                mesta Rajec  stav k 31.12.2013</t>
  </si>
  <si>
    <t>Demografická štruktúra obyvateľstva                mesta Rajec  stav k 31.12.2014</t>
  </si>
  <si>
    <t>Demografická štruktúra obyvateľstva                mesta Rajec  stav k 31.12.2015</t>
  </si>
  <si>
    <t>Demografická štruktúra obyvateľstva                mesta Rajec  stav k 31.12.2016</t>
  </si>
</sst>
</file>

<file path=xl/styles.xml><?xml version="1.0" encoding="utf-8"?>
<styleSheet xmlns="http://schemas.openxmlformats.org/spreadsheetml/2006/main">
  <numFmts count="16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i/>
      <sz val="11"/>
      <color indexed="8"/>
      <name val="Calibri"/>
      <family val="2"/>
    </font>
    <font>
      <sz val="8"/>
      <color indexed="8"/>
      <name val="Calibri"/>
      <family val="2"/>
    </font>
    <font>
      <i/>
      <sz val="10"/>
      <color indexed="8"/>
      <name val="Calibri"/>
      <family val="2"/>
    </font>
    <font>
      <b/>
      <i/>
      <sz val="10"/>
      <color indexed="8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i/>
      <sz val="11"/>
      <color theme="1"/>
      <name val="Calibri"/>
      <family val="2"/>
    </font>
    <font>
      <sz val="8"/>
      <color theme="1"/>
      <name val="Calibri"/>
      <family val="2"/>
    </font>
    <font>
      <i/>
      <sz val="10"/>
      <color theme="1"/>
      <name val="Calibri"/>
      <family val="2"/>
    </font>
    <font>
      <b/>
      <i/>
      <sz val="10"/>
      <color theme="1"/>
      <name val="Calibri"/>
      <family val="2"/>
    </font>
    <font>
      <b/>
      <sz val="12"/>
      <color theme="1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71" fontId="0" fillId="0" borderId="0" applyNumberFormat="0" applyFill="0" applyBorder="0" applyAlignment="0" applyProtection="0"/>
    <xf numFmtId="169" fontId="0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170" fontId="0" fillId="0" borderId="0" applyNumberFormat="0" applyFill="0" applyBorder="0" applyAlignment="0" applyProtection="0"/>
    <xf numFmtId="168" fontId="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9" fontId="0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6" fillId="0" borderId="10" xfId="0" applyFon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36" fillId="23" borderId="13" xfId="0" applyFont="1" applyFill="1" applyBorder="1" applyAlignment="1">
      <alignment horizontal="center" vertical="center"/>
    </xf>
    <xf numFmtId="0" fontId="0" fillId="23" borderId="14" xfId="0" applyFill="1" applyBorder="1" applyAlignment="1">
      <alignment horizontal="center" vertical="center"/>
    </xf>
    <xf numFmtId="0" fontId="0" fillId="23" borderId="15" xfId="0" applyFill="1" applyBorder="1" applyAlignment="1">
      <alignment horizontal="center" vertical="center"/>
    </xf>
    <xf numFmtId="0" fontId="44" fillId="23" borderId="13" xfId="0" applyFont="1" applyFill="1" applyBorder="1" applyAlignment="1">
      <alignment horizontal="right" vertical="center"/>
    </xf>
    <xf numFmtId="0" fontId="44" fillId="23" borderId="14" xfId="0" applyFont="1" applyFill="1" applyBorder="1" applyAlignment="1">
      <alignment horizontal="right" vertical="center"/>
    </xf>
    <xf numFmtId="0" fontId="44" fillId="23" borderId="15" xfId="0" applyFont="1" applyFill="1" applyBorder="1" applyAlignment="1">
      <alignment horizontal="right" vertical="center"/>
    </xf>
    <xf numFmtId="0" fontId="36" fillId="6" borderId="13" xfId="0" applyFont="1" applyFill="1" applyBorder="1" applyAlignment="1">
      <alignment horizontal="center" vertical="center"/>
    </xf>
    <xf numFmtId="0" fontId="0" fillId="6" borderId="14" xfId="0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0" fontId="36" fillId="4" borderId="13" xfId="0" applyFont="1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36" fillId="0" borderId="16" xfId="0" applyFont="1" applyBorder="1" applyAlignment="1">
      <alignment horizontal="center" vertical="center"/>
    </xf>
    <xf numFmtId="0" fontId="36" fillId="0" borderId="17" xfId="0" applyFont="1" applyBorder="1" applyAlignment="1">
      <alignment horizontal="center" vertical="center"/>
    </xf>
    <xf numFmtId="0" fontId="36" fillId="0" borderId="18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36" fillId="2" borderId="13" xfId="0" applyFont="1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46" fillId="0" borderId="21" xfId="0" applyFont="1" applyBorder="1" applyAlignment="1">
      <alignment horizontal="center" vertical="center"/>
    </xf>
    <xf numFmtId="0" fontId="46" fillId="0" borderId="22" xfId="0" applyFont="1" applyBorder="1" applyAlignment="1">
      <alignment horizontal="center" vertical="center"/>
    </xf>
    <xf numFmtId="0" fontId="47" fillId="33" borderId="22" xfId="0" applyFont="1" applyFill="1" applyBorder="1" applyAlignment="1">
      <alignment horizontal="center" vertical="center"/>
    </xf>
    <xf numFmtId="0" fontId="46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46" fillId="0" borderId="27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48" fillId="0" borderId="29" xfId="0" applyFont="1" applyBorder="1" applyAlignment="1">
      <alignment horizontal="center" vertical="center" wrapText="1"/>
    </xf>
    <xf numFmtId="0" fontId="48" fillId="0" borderId="30" xfId="0" applyFont="1" applyBorder="1" applyAlignment="1">
      <alignment horizontal="center" vertical="center" wrapText="1"/>
    </xf>
    <xf numFmtId="0" fontId="48" fillId="0" borderId="31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6" fillId="0" borderId="32" xfId="0" applyFont="1" applyBorder="1" applyAlignment="1">
      <alignment horizontal="center" vertical="center" wrapText="1"/>
    </xf>
    <xf numFmtId="0" fontId="36" fillId="0" borderId="24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36" fillId="0" borderId="33" xfId="0" applyFont="1" applyBorder="1" applyAlignment="1">
      <alignment horizontal="center" vertical="center"/>
    </xf>
    <xf numFmtId="0" fontId="36" fillId="0" borderId="34" xfId="0" applyFont="1" applyBorder="1" applyAlignment="1">
      <alignment horizontal="center" vertical="center"/>
    </xf>
    <xf numFmtId="0" fontId="36" fillId="0" borderId="35" xfId="0" applyFont="1" applyBorder="1" applyAlignment="1">
      <alignment horizontal="center" vertical="center"/>
    </xf>
    <xf numFmtId="0" fontId="49" fillId="0" borderId="36" xfId="0" applyFont="1" applyBorder="1" applyAlignment="1">
      <alignment horizontal="center" vertical="center" wrapText="1"/>
    </xf>
    <xf numFmtId="0" fontId="49" fillId="0" borderId="37" xfId="0" applyFont="1" applyBorder="1" applyAlignment="1">
      <alignment horizontal="center" vertical="center" wrapText="1"/>
    </xf>
    <xf numFmtId="0" fontId="49" fillId="0" borderId="38" xfId="0" applyFont="1" applyBorder="1" applyAlignment="1">
      <alignment horizontal="center" vertical="center" wrapText="1"/>
    </xf>
    <xf numFmtId="0" fontId="49" fillId="0" borderId="39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36" fillId="0" borderId="44" xfId="0" applyFont="1" applyBorder="1" applyAlignment="1">
      <alignment horizontal="center" vertical="center"/>
    </xf>
    <xf numFmtId="0" fontId="45" fillId="0" borderId="28" xfId="0" applyFont="1" applyBorder="1" applyAlignment="1">
      <alignment horizontal="center" vertical="center"/>
    </xf>
    <xf numFmtId="0" fontId="36" fillId="0" borderId="45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4"/>
  <sheetViews>
    <sheetView zoomScalePageLayoutView="0" workbookViewId="0" topLeftCell="A28">
      <selection activeCell="H44" sqref="H44"/>
    </sheetView>
  </sheetViews>
  <sheetFormatPr defaultColWidth="9.140625" defaultRowHeight="12.75"/>
  <cols>
    <col min="1" max="1" width="16.00390625" style="0" customWidth="1"/>
    <col min="5" max="5" width="2.28125" style="0" customWidth="1"/>
    <col min="6" max="6" width="16.00390625" style="0" customWidth="1"/>
    <col min="10" max="10" width="2.28125" style="0" customWidth="1"/>
    <col min="11" max="11" width="16.140625" style="0" customWidth="1"/>
    <col min="15" max="15" width="2.00390625" style="0" customWidth="1"/>
    <col min="16" max="16" width="16.00390625" style="0" customWidth="1"/>
  </cols>
  <sheetData>
    <row r="1" spans="1:19" ht="45.75" customHeight="1" thickBot="1">
      <c r="A1" s="64" t="s">
        <v>37</v>
      </c>
      <c r="B1" s="65"/>
      <c r="C1" s="65"/>
      <c r="D1" s="66"/>
      <c r="F1" s="64" t="s">
        <v>47</v>
      </c>
      <c r="G1" s="65"/>
      <c r="H1" s="65"/>
      <c r="I1" s="66"/>
      <c r="K1" s="64" t="s">
        <v>48</v>
      </c>
      <c r="L1" s="65"/>
      <c r="M1" s="65"/>
      <c r="N1" s="66"/>
      <c r="P1" s="64" t="s">
        <v>49</v>
      </c>
      <c r="Q1" s="65"/>
      <c r="R1" s="65"/>
      <c r="S1" s="66"/>
    </row>
    <row r="2" spans="1:19" ht="15">
      <c r="A2" s="2" t="s">
        <v>31</v>
      </c>
      <c r="B2" s="3" t="s">
        <v>23</v>
      </c>
      <c r="C2" s="3" t="s">
        <v>32</v>
      </c>
      <c r="D2" s="4" t="s">
        <v>2</v>
      </c>
      <c r="F2" s="2" t="s">
        <v>31</v>
      </c>
      <c r="G2" s="3" t="s">
        <v>23</v>
      </c>
      <c r="H2" s="3" t="s">
        <v>32</v>
      </c>
      <c r="I2" s="4" t="s">
        <v>2</v>
      </c>
      <c r="K2" s="2" t="s">
        <v>31</v>
      </c>
      <c r="L2" s="3" t="s">
        <v>23</v>
      </c>
      <c r="M2" s="3" t="s">
        <v>32</v>
      </c>
      <c r="N2" s="4" t="s">
        <v>2</v>
      </c>
      <c r="P2" s="2" t="s">
        <v>31</v>
      </c>
      <c r="Q2" s="3" t="s">
        <v>23</v>
      </c>
      <c r="R2" s="3" t="s">
        <v>32</v>
      </c>
      <c r="S2" s="4" t="s">
        <v>2</v>
      </c>
    </row>
    <row r="3" spans="1:19" ht="15">
      <c r="A3" s="5" t="s">
        <v>33</v>
      </c>
      <c r="B3" s="6">
        <f>'ŠTRUKTURA 2007-2016'!X3</f>
        <v>734</v>
      </c>
      <c r="C3" s="6">
        <f>'ŠTRUKTURA 2007-2016'!Y3</f>
        <v>699</v>
      </c>
      <c r="D3" s="7">
        <f>B3+C3</f>
        <v>1433</v>
      </c>
      <c r="F3" s="5" t="s">
        <v>33</v>
      </c>
      <c r="G3" s="6">
        <f>'ŠTRUKTURA 2007-2016'!X18</f>
        <v>729</v>
      </c>
      <c r="H3" s="6">
        <f>'ŠTRUKTURA 2007-2016'!Y18</f>
        <v>654</v>
      </c>
      <c r="I3" s="7">
        <f>G3+H3</f>
        <v>1383</v>
      </c>
      <c r="K3" s="5" t="s">
        <v>33</v>
      </c>
      <c r="L3" s="6">
        <f>'ŠTRUKTURA 2007-2016'!X33</f>
        <v>694</v>
      </c>
      <c r="M3" s="6">
        <f>'ŠTRUKTURA 2007-2016'!Y33</f>
        <v>608</v>
      </c>
      <c r="N3" s="7">
        <f>L3+M3</f>
        <v>1302</v>
      </c>
      <c r="P3" s="5" t="s">
        <v>33</v>
      </c>
      <c r="Q3" s="6">
        <f>'ŠTRUKTURA 2007-2016'!X48</f>
        <v>646</v>
      </c>
      <c r="R3" s="6">
        <f>'ŠTRUKTURA 2007-2016'!Y48</f>
        <v>599</v>
      </c>
      <c r="S3" s="7">
        <f>Q3+R3</f>
        <v>1245</v>
      </c>
    </row>
    <row r="4" spans="1:19" ht="15">
      <c r="A4" s="8" t="s">
        <v>34</v>
      </c>
      <c r="B4" s="6">
        <f>'ŠTRUKTURA 2007-2016'!X4</f>
        <v>502</v>
      </c>
      <c r="C4" s="6">
        <f>'ŠTRUKTURA 2007-2016'!Y4</f>
        <v>474</v>
      </c>
      <c r="D4" s="10">
        <f>B4+C4</f>
        <v>976</v>
      </c>
      <c r="F4" s="8" t="s">
        <v>34</v>
      </c>
      <c r="G4" s="6">
        <f>'ŠTRUKTURA 2007-2016'!X19</f>
        <v>488</v>
      </c>
      <c r="H4" s="6">
        <f>'ŠTRUKTURA 2007-2016'!Y19</f>
        <v>443</v>
      </c>
      <c r="I4" s="10">
        <f>G4+H4</f>
        <v>931</v>
      </c>
      <c r="K4" s="8" t="s">
        <v>34</v>
      </c>
      <c r="L4" s="6">
        <f>'ŠTRUKTURA 2007-2016'!X34</f>
        <v>474</v>
      </c>
      <c r="M4" s="6">
        <f>'ŠTRUKTURA 2007-2016'!Y34</f>
        <v>435</v>
      </c>
      <c r="N4" s="10">
        <f>L4+M4</f>
        <v>909</v>
      </c>
      <c r="P4" s="8" t="s">
        <v>34</v>
      </c>
      <c r="Q4" s="6">
        <f>'ŠTRUKTURA 2007-2016'!X49</f>
        <v>452</v>
      </c>
      <c r="R4" s="6">
        <f>'ŠTRUKTURA 2007-2016'!Y49</f>
        <v>418</v>
      </c>
      <c r="S4" s="10">
        <f>Q4+R4</f>
        <v>870</v>
      </c>
    </row>
    <row r="5" spans="1:19" ht="15">
      <c r="A5" s="8" t="s">
        <v>35</v>
      </c>
      <c r="B5" s="6">
        <f>'ŠTRUKTURA 2007-2016'!X5</f>
        <v>232</v>
      </c>
      <c r="C5" s="6">
        <f>'ŠTRUKTURA 2007-2016'!Y5</f>
        <v>225</v>
      </c>
      <c r="D5" s="10">
        <f>B5+C5</f>
        <v>457</v>
      </c>
      <c r="F5" s="8" t="s">
        <v>35</v>
      </c>
      <c r="G5" s="6">
        <f>'ŠTRUKTURA 2007-2016'!X20</f>
        <v>241</v>
      </c>
      <c r="H5" s="6">
        <f>'ŠTRUKTURA 2007-2016'!Y20</f>
        <v>211</v>
      </c>
      <c r="I5" s="10">
        <f>G5+H5</f>
        <v>452</v>
      </c>
      <c r="K5" s="8" t="s">
        <v>35</v>
      </c>
      <c r="L5" s="6">
        <f>'ŠTRUKTURA 2007-2016'!X35</f>
        <v>220</v>
      </c>
      <c r="M5" s="6">
        <f>'ŠTRUKTURA 2007-2016'!Y35</f>
        <v>173</v>
      </c>
      <c r="N5" s="10">
        <f>L5+M5</f>
        <v>393</v>
      </c>
      <c r="P5" s="8" t="s">
        <v>35</v>
      </c>
      <c r="Q5" s="6">
        <f>'ŠTRUKTURA 2007-2016'!X50</f>
        <v>149</v>
      </c>
      <c r="R5" s="6">
        <f>'ŠTRUKTURA 2007-2016'!Y50</f>
        <v>181</v>
      </c>
      <c r="S5" s="10">
        <f>Q5+R5</f>
        <v>330</v>
      </c>
    </row>
    <row r="6" spans="1:19" ht="15">
      <c r="A6" s="38" t="s">
        <v>38</v>
      </c>
      <c r="B6" s="39">
        <f>'ŠTRUKTURA 2007-2016'!X6</f>
        <v>665</v>
      </c>
      <c r="C6" s="39">
        <f>'ŠTRUKTURA 2007-2016'!Y6</f>
        <v>620</v>
      </c>
      <c r="D6" s="40">
        <f aca="true" t="shared" si="0" ref="D6:D13">B6+C6</f>
        <v>1285</v>
      </c>
      <c r="F6" s="38" t="s">
        <v>38</v>
      </c>
      <c r="G6" s="39">
        <f>'ŠTRUKTURA 2007-2016'!X21</f>
        <v>656</v>
      </c>
      <c r="H6" s="39">
        <f>'ŠTRUKTURA 2007-2016'!Y21</f>
        <v>626</v>
      </c>
      <c r="I6" s="40">
        <f aca="true" t="shared" si="1" ref="I6:I13">G6+H6</f>
        <v>1282</v>
      </c>
      <c r="K6" s="38" t="s">
        <v>38</v>
      </c>
      <c r="L6" s="39">
        <f>'ŠTRUKTURA 2007-2016'!X36</f>
        <v>661</v>
      </c>
      <c r="M6" s="39">
        <f>'ŠTRUKTURA 2007-2016'!Y36</f>
        <v>638</v>
      </c>
      <c r="N6" s="40">
        <f aca="true" t="shared" si="2" ref="N6:N13">L6+M6</f>
        <v>1299</v>
      </c>
      <c r="P6" s="38" t="s">
        <v>38</v>
      </c>
      <c r="Q6" s="39">
        <f>'ŠTRUKTURA 2007-2016'!X51</f>
        <v>681</v>
      </c>
      <c r="R6" s="39">
        <f>'ŠTRUKTURA 2007-2016'!Y51</f>
        <v>632</v>
      </c>
      <c r="S6" s="40">
        <f aca="true" t="shared" si="3" ref="S6:S13">Q6+R6</f>
        <v>1313</v>
      </c>
    </row>
    <row r="7" spans="1:19" ht="15">
      <c r="A7" s="38" t="s">
        <v>39</v>
      </c>
      <c r="B7" s="39">
        <f>'ŠTRUKTURA 2007-2016'!X7</f>
        <v>444</v>
      </c>
      <c r="C7" s="39">
        <f>'ŠTRUKTURA 2007-2016'!Y7</f>
        <v>430</v>
      </c>
      <c r="D7" s="40">
        <f t="shared" si="0"/>
        <v>874</v>
      </c>
      <c r="F7" s="38" t="s">
        <v>39</v>
      </c>
      <c r="G7" s="39">
        <f>'ŠTRUKTURA 2007-2016'!X22</f>
        <v>452</v>
      </c>
      <c r="H7" s="39">
        <f>'ŠTRUKTURA 2007-2016'!Y22</f>
        <v>431</v>
      </c>
      <c r="I7" s="40">
        <f t="shared" si="1"/>
        <v>883</v>
      </c>
      <c r="K7" s="38" t="s">
        <v>39</v>
      </c>
      <c r="L7" s="39">
        <f>'ŠTRUKTURA 2007-2016'!X37</f>
        <v>462</v>
      </c>
      <c r="M7" s="39">
        <f>'ŠTRUKTURA 2007-2016'!Y37</f>
        <v>429</v>
      </c>
      <c r="N7" s="40">
        <f t="shared" si="2"/>
        <v>891</v>
      </c>
      <c r="P7" s="38" t="s">
        <v>39</v>
      </c>
      <c r="Q7" s="39">
        <f>'ŠTRUKTURA 2007-2016'!X52</f>
        <v>462</v>
      </c>
      <c r="R7" s="39">
        <f>'ŠTRUKTURA 2007-2016'!Y52</f>
        <v>430</v>
      </c>
      <c r="S7" s="40">
        <f t="shared" si="3"/>
        <v>892</v>
      </c>
    </row>
    <row r="8" spans="1:19" ht="15">
      <c r="A8" s="38" t="s">
        <v>40</v>
      </c>
      <c r="B8" s="39">
        <f>'ŠTRUKTURA 2007-2016'!X8</f>
        <v>473</v>
      </c>
      <c r="C8" s="39">
        <f>'ŠTRUKTURA 2007-2016'!Y8</f>
        <v>442</v>
      </c>
      <c r="D8" s="40">
        <f t="shared" si="0"/>
        <v>915</v>
      </c>
      <c r="F8" s="38" t="s">
        <v>40</v>
      </c>
      <c r="G8" s="39">
        <f>'ŠTRUKTURA 2007-2016'!X23</f>
        <v>454</v>
      </c>
      <c r="H8" s="39">
        <f>'ŠTRUKTURA 2007-2016'!Y23</f>
        <v>446</v>
      </c>
      <c r="I8" s="40">
        <f t="shared" si="1"/>
        <v>900</v>
      </c>
      <c r="K8" s="38" t="s">
        <v>40</v>
      </c>
      <c r="L8" s="39">
        <f>'ŠTRUKTURA 2007-2016'!X38</f>
        <v>438</v>
      </c>
      <c r="M8" s="39">
        <f>'ŠTRUKTURA 2007-2016'!Y38</f>
        <v>451</v>
      </c>
      <c r="N8" s="40">
        <f t="shared" si="2"/>
        <v>889</v>
      </c>
      <c r="P8" s="38" t="s">
        <v>40</v>
      </c>
      <c r="Q8" s="39">
        <f>'ŠTRUKTURA 2007-2016'!X53</f>
        <v>423</v>
      </c>
      <c r="R8" s="39">
        <f>'ŠTRUKTURA 2007-2016'!Y53</f>
        <v>445</v>
      </c>
      <c r="S8" s="40">
        <f t="shared" si="3"/>
        <v>868</v>
      </c>
    </row>
    <row r="9" spans="1:19" ht="15">
      <c r="A9" s="38" t="s">
        <v>41</v>
      </c>
      <c r="B9" s="39">
        <f>'ŠTRUKTURA 2007-2016'!X9</f>
        <v>403</v>
      </c>
      <c r="C9" s="39">
        <f>'ŠTRUKTURA 2007-2016'!Y9</f>
        <v>421</v>
      </c>
      <c r="D9" s="40">
        <f t="shared" si="0"/>
        <v>824</v>
      </c>
      <c r="F9" s="38" t="s">
        <v>41</v>
      </c>
      <c r="G9" s="39">
        <f>'ŠTRUKTURA 2007-2016'!X24</f>
        <v>418</v>
      </c>
      <c r="H9" s="39">
        <f>'ŠTRUKTURA 2007-2016'!Y24</f>
        <v>428</v>
      </c>
      <c r="I9" s="40">
        <f t="shared" si="1"/>
        <v>846</v>
      </c>
      <c r="K9" s="38" t="s">
        <v>41</v>
      </c>
      <c r="L9" s="39">
        <f>'ŠTRUKTURA 2007-2016'!X39</f>
        <v>423</v>
      </c>
      <c r="M9" s="39">
        <f>'ŠTRUKTURA 2007-2016'!Y39</f>
        <v>439</v>
      </c>
      <c r="N9" s="40">
        <f t="shared" si="2"/>
        <v>862</v>
      </c>
      <c r="P9" s="38" t="s">
        <v>41</v>
      </c>
      <c r="Q9" s="39">
        <f>'ŠTRUKTURA 2007-2016'!X54</f>
        <v>432</v>
      </c>
      <c r="R9" s="39">
        <f>'ŠTRUKTURA 2007-2016'!Y54</f>
        <v>442</v>
      </c>
      <c r="S9" s="40">
        <f t="shared" si="3"/>
        <v>874</v>
      </c>
    </row>
    <row r="10" spans="1:19" ht="15">
      <c r="A10" s="14" t="s">
        <v>42</v>
      </c>
      <c r="B10" s="15">
        <f>'ŠTRUKTURA 2007-2016'!X10</f>
        <v>180</v>
      </c>
      <c r="C10" s="15">
        <f>'ŠTRUKTURA 2007-2016'!Y10</f>
        <v>205</v>
      </c>
      <c r="D10" s="16">
        <f t="shared" si="0"/>
        <v>385</v>
      </c>
      <c r="F10" s="14" t="s">
        <v>42</v>
      </c>
      <c r="G10" s="15">
        <f>'ŠTRUKTURA 2007-2016'!X25</f>
        <v>189</v>
      </c>
      <c r="H10" s="15">
        <f>'ŠTRUKTURA 2007-2016'!Y25</f>
        <v>219</v>
      </c>
      <c r="I10" s="16">
        <f t="shared" si="1"/>
        <v>408</v>
      </c>
      <c r="K10" s="14" t="s">
        <v>42</v>
      </c>
      <c r="L10" s="15">
        <f>'ŠTRUKTURA 2007-2016'!X40</f>
        <v>203</v>
      </c>
      <c r="M10" s="15">
        <f>'ŠTRUKTURA 2007-2016'!Y40</f>
        <v>233</v>
      </c>
      <c r="N10" s="16">
        <f t="shared" si="2"/>
        <v>436</v>
      </c>
      <c r="P10" s="14" t="s">
        <v>42</v>
      </c>
      <c r="Q10" s="15">
        <f>'ŠTRUKTURA 2007-2016'!X55</f>
        <v>214</v>
      </c>
      <c r="R10" s="15">
        <f>'ŠTRUKTURA 2007-2016'!Y55</f>
        <v>252</v>
      </c>
      <c r="S10" s="16">
        <f t="shared" si="3"/>
        <v>466</v>
      </c>
    </row>
    <row r="11" spans="1:19" ht="15">
      <c r="A11" s="14" t="s">
        <v>43</v>
      </c>
      <c r="B11" s="15">
        <f>'ŠTRUKTURA 2007-2016'!X11</f>
        <v>90</v>
      </c>
      <c r="C11" s="15">
        <f>'ŠTRUKTURA 2007-2016'!Y11</f>
        <v>150</v>
      </c>
      <c r="D11" s="16">
        <f t="shared" si="0"/>
        <v>240</v>
      </c>
      <c r="F11" s="14" t="s">
        <v>43</v>
      </c>
      <c r="G11" s="15">
        <f>'ŠTRUKTURA 2007-2016'!X26</f>
        <v>83</v>
      </c>
      <c r="H11" s="15">
        <f>'ŠTRUKTURA 2007-2016'!Y26</f>
        <v>153</v>
      </c>
      <c r="I11" s="16">
        <f t="shared" si="1"/>
        <v>236</v>
      </c>
      <c r="K11" s="14" t="s">
        <v>43</v>
      </c>
      <c r="L11" s="15">
        <f>'ŠTRUKTURA 2007-2016'!X41</f>
        <v>77</v>
      </c>
      <c r="M11" s="15">
        <f>'ŠTRUKTURA 2007-2016'!Y41</f>
        <v>154</v>
      </c>
      <c r="N11" s="16">
        <f t="shared" si="2"/>
        <v>231</v>
      </c>
      <c r="P11" s="14" t="s">
        <v>43</v>
      </c>
      <c r="Q11" s="15">
        <f>'ŠTRUKTURA 2007-2016'!X56</f>
        <v>89</v>
      </c>
      <c r="R11" s="15">
        <f>'ŠTRUKTURA 2007-2016'!Y56</f>
        <v>141</v>
      </c>
      <c r="S11" s="16">
        <f t="shared" si="3"/>
        <v>230</v>
      </c>
    </row>
    <row r="12" spans="1:19" ht="15">
      <c r="A12" s="14" t="s">
        <v>44</v>
      </c>
      <c r="B12" s="15">
        <f>'ŠTRUKTURA 2007-2016'!X12</f>
        <v>28</v>
      </c>
      <c r="C12" s="15">
        <f>'ŠTRUKTURA 2007-2016'!Y12</f>
        <v>56</v>
      </c>
      <c r="D12" s="16">
        <f t="shared" si="0"/>
        <v>84</v>
      </c>
      <c r="F12" s="14" t="s">
        <v>44</v>
      </c>
      <c r="G12" s="15">
        <f>'ŠTRUKTURA 2007-2016'!X27</f>
        <v>37</v>
      </c>
      <c r="H12" s="15">
        <f>'ŠTRUKTURA 2007-2016'!Y27</f>
        <v>57</v>
      </c>
      <c r="I12" s="16">
        <f t="shared" si="1"/>
        <v>94</v>
      </c>
      <c r="K12" s="14" t="s">
        <v>44</v>
      </c>
      <c r="L12" s="15">
        <f>'ŠTRUKTURA 2007-2016'!X42</f>
        <v>35</v>
      </c>
      <c r="M12" s="15">
        <f>'ŠTRUKTURA 2007-2016'!Y42</f>
        <v>63</v>
      </c>
      <c r="N12" s="16">
        <f t="shared" si="2"/>
        <v>98</v>
      </c>
      <c r="P12" s="14" t="s">
        <v>44</v>
      </c>
      <c r="Q12" s="15">
        <f>'ŠTRUKTURA 2007-2016'!X57</f>
        <v>29</v>
      </c>
      <c r="R12" s="15">
        <f>'ŠTRUKTURA 2007-2016'!Y57</f>
        <v>75</v>
      </c>
      <c r="S12" s="16">
        <f t="shared" si="3"/>
        <v>104</v>
      </c>
    </row>
    <row r="13" spans="1:19" ht="15">
      <c r="A13" s="14" t="s">
        <v>45</v>
      </c>
      <c r="B13" s="15">
        <f>'ŠTRUKTURA 2007-2016'!X13</f>
        <v>2</v>
      </c>
      <c r="C13" s="15">
        <f>'ŠTRUKTURA 2007-2016'!Y13</f>
        <v>7</v>
      </c>
      <c r="D13" s="16">
        <f t="shared" si="0"/>
        <v>9</v>
      </c>
      <c r="F13" s="14" t="s">
        <v>45</v>
      </c>
      <c r="G13" s="15">
        <f>'ŠTRUKTURA 2007-2016'!X28</f>
        <v>1</v>
      </c>
      <c r="H13" s="15">
        <f>'ŠTRUKTURA 2007-2016'!Y28</f>
        <v>7</v>
      </c>
      <c r="I13" s="16">
        <f t="shared" si="1"/>
        <v>8</v>
      </c>
      <c r="K13" s="14" t="s">
        <v>45</v>
      </c>
      <c r="L13" s="15">
        <f>'ŠTRUKTURA 2007-2016'!X43</f>
        <v>3</v>
      </c>
      <c r="M13" s="15">
        <f>'ŠTRUKTURA 2007-2016'!Y43</f>
        <v>6</v>
      </c>
      <c r="N13" s="16">
        <f t="shared" si="2"/>
        <v>9</v>
      </c>
      <c r="P13" s="14" t="s">
        <v>45</v>
      </c>
      <c r="Q13" s="15">
        <f>'ŠTRUKTURA 2007-2016'!X58</f>
        <v>3</v>
      </c>
      <c r="R13" s="15">
        <f>'ŠTRUKTURA 2007-2016'!Y58</f>
        <v>6</v>
      </c>
      <c r="S13" s="16">
        <f t="shared" si="3"/>
        <v>9</v>
      </c>
    </row>
    <row r="14" spans="1:19" ht="15.75" thickBot="1">
      <c r="A14" s="17" t="s">
        <v>46</v>
      </c>
      <c r="B14" s="18">
        <f>B3+B6+B7+B8+B9+B10+B11+B12+B13</f>
        <v>3019</v>
      </c>
      <c r="C14" s="18">
        <f>C3+C6+C7+C8+C9+C10+C11+C12+C13</f>
        <v>3030</v>
      </c>
      <c r="D14" s="19">
        <f>B14+C14</f>
        <v>6049</v>
      </c>
      <c r="F14" s="17" t="s">
        <v>46</v>
      </c>
      <c r="G14" s="18">
        <f>G3+G6+G7+G8+G9+G10+G11+G12+G13</f>
        <v>3019</v>
      </c>
      <c r="H14" s="18">
        <f>H3+H6+H7+H8+H9+H10+H11+H12+H13</f>
        <v>3021</v>
      </c>
      <c r="I14" s="19">
        <f>G14+H14</f>
        <v>6040</v>
      </c>
      <c r="K14" s="17" t="s">
        <v>46</v>
      </c>
      <c r="L14" s="18">
        <f>L3+L6+L7+L8+L9+L10+L11+L12+L13</f>
        <v>2996</v>
      </c>
      <c r="M14" s="18">
        <f>M3+M6+M7+M8+M9+M10+M11+M12+M13</f>
        <v>3021</v>
      </c>
      <c r="N14" s="19">
        <f>L14+M14</f>
        <v>6017</v>
      </c>
      <c r="P14" s="17" t="s">
        <v>46</v>
      </c>
      <c r="Q14" s="18">
        <f>Q3+Q6+Q7+Q8+Q9+Q10+Q11+Q12+Q13</f>
        <v>2979</v>
      </c>
      <c r="R14" s="18">
        <f>R3+R6+R7+R8+R9+R10+R11+R12+R13</f>
        <v>3022</v>
      </c>
      <c r="S14" s="19">
        <f>Q14+R14</f>
        <v>6001</v>
      </c>
    </row>
    <row r="15" ht="13.5" thickBot="1"/>
    <row r="16" spans="1:19" ht="32.25" customHeight="1" thickBot="1">
      <c r="A16" s="64" t="s">
        <v>30</v>
      </c>
      <c r="B16" s="65"/>
      <c r="C16" s="65"/>
      <c r="D16" s="66"/>
      <c r="F16" s="64" t="s">
        <v>50</v>
      </c>
      <c r="G16" s="65"/>
      <c r="H16" s="65"/>
      <c r="I16" s="66"/>
      <c r="K16" s="64" t="s">
        <v>66</v>
      </c>
      <c r="L16" s="65"/>
      <c r="M16" s="65"/>
      <c r="N16" s="66"/>
      <c r="P16" s="64" t="s">
        <v>67</v>
      </c>
      <c r="Q16" s="65"/>
      <c r="R16" s="65"/>
      <c r="S16" s="66"/>
    </row>
    <row r="17" spans="1:19" ht="15">
      <c r="A17" s="2" t="s">
        <v>31</v>
      </c>
      <c r="B17" s="3" t="s">
        <v>23</v>
      </c>
      <c r="C17" s="3" t="s">
        <v>32</v>
      </c>
      <c r="D17" s="4" t="s">
        <v>2</v>
      </c>
      <c r="F17" s="2" t="s">
        <v>31</v>
      </c>
      <c r="G17" s="3" t="s">
        <v>23</v>
      </c>
      <c r="H17" s="3" t="s">
        <v>32</v>
      </c>
      <c r="I17" s="4" t="s">
        <v>2</v>
      </c>
      <c r="K17" s="41" t="s">
        <v>31</v>
      </c>
      <c r="L17" s="42" t="s">
        <v>23</v>
      </c>
      <c r="M17" s="42" t="s">
        <v>32</v>
      </c>
      <c r="N17" s="43" t="s">
        <v>2</v>
      </c>
      <c r="P17" s="48" t="s">
        <v>31</v>
      </c>
      <c r="Q17" s="49" t="s">
        <v>23</v>
      </c>
      <c r="R17" s="49" t="s">
        <v>32</v>
      </c>
      <c r="S17" s="50" t="s">
        <v>2</v>
      </c>
    </row>
    <row r="18" spans="1:19" ht="15">
      <c r="A18" s="5" t="s">
        <v>33</v>
      </c>
      <c r="B18" s="6">
        <f>'ŠTRUKTURA 2007-2016'!X63</f>
        <v>608</v>
      </c>
      <c r="C18" s="6">
        <f>'ŠTRUKTURA 2007-2016'!Y63</f>
        <v>589</v>
      </c>
      <c r="D18" s="7">
        <f>B18+C18</f>
        <v>1197</v>
      </c>
      <c r="F18" s="5" t="s">
        <v>33</v>
      </c>
      <c r="G18" s="6">
        <f>'ŠTRUKTURA 2007-2016'!X78</f>
        <v>581</v>
      </c>
      <c r="H18" s="6">
        <f>'ŠTRUKTURA 2007-2016'!Y78</f>
        <v>562</v>
      </c>
      <c r="I18" s="7">
        <f>G18+H18</f>
        <v>1143</v>
      </c>
      <c r="K18" s="5" t="s">
        <v>33</v>
      </c>
      <c r="L18" s="6">
        <v>578</v>
      </c>
      <c r="M18" s="6">
        <v>555</v>
      </c>
      <c r="N18" s="7">
        <f>L18+M18</f>
        <v>1133</v>
      </c>
      <c r="P18" s="5" t="s">
        <v>33</v>
      </c>
      <c r="Q18" s="6">
        <f>Q19+Q20</f>
        <v>568</v>
      </c>
      <c r="R18" s="6">
        <f>R19+R20</f>
        <v>540</v>
      </c>
      <c r="S18" s="7">
        <f>Q18+R18</f>
        <v>1108</v>
      </c>
    </row>
    <row r="19" spans="1:19" ht="15">
      <c r="A19" s="8" t="s">
        <v>34</v>
      </c>
      <c r="B19" s="6">
        <f>'ŠTRUKTURA 2007-2016'!X64</f>
        <v>439</v>
      </c>
      <c r="C19" s="6">
        <f>'ŠTRUKTURA 2007-2016'!Y64</f>
        <v>422</v>
      </c>
      <c r="D19" s="10">
        <f>B19+C19</f>
        <v>861</v>
      </c>
      <c r="F19" s="8" t="s">
        <v>34</v>
      </c>
      <c r="G19" s="6">
        <f>'ŠTRUKTURA 2007-2016'!X79</f>
        <v>432</v>
      </c>
      <c r="H19" s="6">
        <f>'ŠTRUKTURA 2007-2016'!Y79</f>
        <v>411</v>
      </c>
      <c r="I19" s="10">
        <f>G19+H19</f>
        <v>843</v>
      </c>
      <c r="K19" s="8" t="s">
        <v>34</v>
      </c>
      <c r="L19" s="6">
        <v>431</v>
      </c>
      <c r="M19" s="6">
        <v>405</v>
      </c>
      <c r="N19" s="10">
        <f>L19+M19</f>
        <v>836</v>
      </c>
      <c r="P19" s="8" t="s">
        <v>34</v>
      </c>
      <c r="Q19" s="6">
        <v>424</v>
      </c>
      <c r="R19" s="6">
        <v>406</v>
      </c>
      <c r="S19" s="10">
        <f>Q19+R19</f>
        <v>830</v>
      </c>
    </row>
    <row r="20" spans="1:19" ht="15">
      <c r="A20" s="8" t="s">
        <v>35</v>
      </c>
      <c r="B20" s="6">
        <f>'ŠTRUKTURA 2007-2016'!X65</f>
        <v>169</v>
      </c>
      <c r="C20" s="6">
        <f>'ŠTRUKTURA 2007-2016'!Y65</f>
        <v>167</v>
      </c>
      <c r="D20" s="10">
        <f>B20+C20</f>
        <v>336</v>
      </c>
      <c r="F20" s="8" t="s">
        <v>35</v>
      </c>
      <c r="G20" s="6">
        <f>'ŠTRUKTURA 2007-2016'!X80</f>
        <v>149</v>
      </c>
      <c r="H20" s="6">
        <f>'ŠTRUKTURA 2007-2016'!Y80</f>
        <v>151</v>
      </c>
      <c r="I20" s="10">
        <f>G20+H20</f>
        <v>300</v>
      </c>
      <c r="K20" s="8" t="s">
        <v>35</v>
      </c>
      <c r="L20" s="6">
        <v>147</v>
      </c>
      <c r="M20" s="6">
        <v>150</v>
      </c>
      <c r="N20" s="10">
        <f>L20+M20</f>
        <v>297</v>
      </c>
      <c r="P20" s="8" t="s">
        <v>35</v>
      </c>
      <c r="Q20" s="6">
        <v>144</v>
      </c>
      <c r="R20" s="6">
        <v>134</v>
      </c>
      <c r="S20" s="10">
        <f>Q20+R20</f>
        <v>278</v>
      </c>
    </row>
    <row r="21" spans="1:19" ht="15">
      <c r="A21" s="38" t="s">
        <v>38</v>
      </c>
      <c r="B21" s="39">
        <f>'ŠTRUKTURA 2007-2016'!X66</f>
        <v>615</v>
      </c>
      <c r="C21" s="39">
        <f>'ŠTRUKTURA 2007-2016'!Y66</f>
        <v>584</v>
      </c>
      <c r="D21" s="40">
        <f aca="true" t="shared" si="4" ref="D21:D28">B21+C21</f>
        <v>1199</v>
      </c>
      <c r="F21" s="38" t="s">
        <v>38</v>
      </c>
      <c r="G21" s="39">
        <f>'ŠTRUKTURA 2007-2016'!X81</f>
        <v>658</v>
      </c>
      <c r="H21" s="39">
        <f>'ŠTRUKTURA 2007-2016'!Y81</f>
        <v>622</v>
      </c>
      <c r="I21" s="40">
        <f aca="true" t="shared" si="5" ref="I21:I28">G21+H21</f>
        <v>1280</v>
      </c>
      <c r="K21" s="38" t="s">
        <v>38</v>
      </c>
      <c r="L21" s="39">
        <v>658</v>
      </c>
      <c r="M21" s="39">
        <v>609</v>
      </c>
      <c r="N21" s="40">
        <f aca="true" t="shared" si="6" ref="N21:N28">L21+M21</f>
        <v>1267</v>
      </c>
      <c r="P21" s="38" t="s">
        <v>38</v>
      </c>
      <c r="Q21" s="39">
        <v>636</v>
      </c>
      <c r="R21" s="39">
        <v>605</v>
      </c>
      <c r="S21" s="40">
        <f aca="true" t="shared" si="7" ref="S21:S28">Q21+R21</f>
        <v>1241</v>
      </c>
    </row>
    <row r="22" spans="1:19" ht="15">
      <c r="A22" s="38" t="s">
        <v>39</v>
      </c>
      <c r="B22" s="39">
        <f>'ŠTRUKTURA 2007-2016'!X67</f>
        <v>509</v>
      </c>
      <c r="C22" s="39">
        <f>'ŠTRUKTURA 2007-2016'!Y67</f>
        <v>422</v>
      </c>
      <c r="D22" s="40">
        <f t="shared" si="4"/>
        <v>931</v>
      </c>
      <c r="F22" s="38" t="s">
        <v>39</v>
      </c>
      <c r="G22" s="39">
        <f>'ŠTRUKTURA 2007-2016'!X82</f>
        <v>501</v>
      </c>
      <c r="H22" s="39">
        <f>'ŠTRUKTURA 2007-2016'!Y82</f>
        <v>421</v>
      </c>
      <c r="I22" s="40">
        <f t="shared" si="5"/>
        <v>922</v>
      </c>
      <c r="K22" s="38" t="s">
        <v>39</v>
      </c>
      <c r="L22" s="39">
        <v>502</v>
      </c>
      <c r="M22" s="39">
        <v>435</v>
      </c>
      <c r="N22" s="40">
        <f t="shared" si="6"/>
        <v>937</v>
      </c>
      <c r="P22" s="38" t="s">
        <v>39</v>
      </c>
      <c r="Q22" s="39">
        <v>508</v>
      </c>
      <c r="R22" s="39">
        <v>418</v>
      </c>
      <c r="S22" s="40">
        <f t="shared" si="7"/>
        <v>926</v>
      </c>
    </row>
    <row r="23" spans="1:19" ht="15">
      <c r="A23" s="38" t="s">
        <v>40</v>
      </c>
      <c r="B23" s="39">
        <f>'ŠTRUKTURA 2007-2016'!X68</f>
        <v>414</v>
      </c>
      <c r="C23" s="39">
        <f>'ŠTRUKTURA 2007-2016'!Y68</f>
        <v>442</v>
      </c>
      <c r="D23" s="40">
        <f t="shared" si="4"/>
        <v>856</v>
      </c>
      <c r="F23" s="38" t="s">
        <v>40</v>
      </c>
      <c r="G23" s="39">
        <f>'ŠTRUKTURA 2007-2016'!X83</f>
        <v>410</v>
      </c>
      <c r="H23" s="39">
        <f>'ŠTRUKTURA 2007-2016'!Y83</f>
        <v>443</v>
      </c>
      <c r="I23" s="40">
        <f t="shared" si="5"/>
        <v>853</v>
      </c>
      <c r="K23" s="38" t="s">
        <v>40</v>
      </c>
      <c r="L23" s="39">
        <v>404</v>
      </c>
      <c r="M23" s="39">
        <v>423</v>
      </c>
      <c r="N23" s="40">
        <f t="shared" si="6"/>
        <v>827</v>
      </c>
      <c r="P23" s="38" t="s">
        <v>40</v>
      </c>
      <c r="Q23" s="39">
        <v>417</v>
      </c>
      <c r="R23" s="39">
        <v>431</v>
      </c>
      <c r="S23" s="40">
        <f t="shared" si="7"/>
        <v>848</v>
      </c>
    </row>
    <row r="24" spans="1:19" ht="15">
      <c r="A24" s="38" t="s">
        <v>41</v>
      </c>
      <c r="B24" s="39">
        <f>'ŠTRUKTURA 2007-2016'!X69</f>
        <v>430</v>
      </c>
      <c r="C24" s="39">
        <f>'ŠTRUKTURA 2007-2016'!Y69</f>
        <v>426</v>
      </c>
      <c r="D24" s="40">
        <f t="shared" si="4"/>
        <v>856</v>
      </c>
      <c r="F24" s="38" t="s">
        <v>41</v>
      </c>
      <c r="G24" s="39">
        <f>'ŠTRUKTURA 2007-2016'!X84</f>
        <v>423</v>
      </c>
      <c r="H24" s="39">
        <f>'ŠTRUKTURA 2007-2016'!Y84</f>
        <v>427</v>
      </c>
      <c r="I24" s="40">
        <f t="shared" si="5"/>
        <v>850</v>
      </c>
      <c r="K24" s="38" t="s">
        <v>41</v>
      </c>
      <c r="L24" s="39">
        <v>432</v>
      </c>
      <c r="M24" s="39">
        <v>423</v>
      </c>
      <c r="N24" s="40">
        <f t="shared" si="6"/>
        <v>855</v>
      </c>
      <c r="P24" s="38" t="s">
        <v>41</v>
      </c>
      <c r="Q24" s="39">
        <v>434</v>
      </c>
      <c r="R24" s="39">
        <v>419</v>
      </c>
      <c r="S24" s="40">
        <f t="shared" si="7"/>
        <v>853</v>
      </c>
    </row>
    <row r="25" spans="1:19" ht="15">
      <c r="A25" s="14" t="s">
        <v>42</v>
      </c>
      <c r="B25" s="15">
        <f>'ŠTRUKTURA 2007-2016'!X70</f>
        <v>261</v>
      </c>
      <c r="C25" s="15">
        <f>'ŠTRUKTURA 2007-2016'!Y70</f>
        <v>299</v>
      </c>
      <c r="D25" s="16">
        <f t="shared" si="4"/>
        <v>560</v>
      </c>
      <c r="F25" s="14" t="s">
        <v>42</v>
      </c>
      <c r="G25" s="15">
        <f>'ŠTRUKTURA 2007-2016'!X85</f>
        <v>253</v>
      </c>
      <c r="H25" s="15">
        <f>'ŠTRUKTURA 2007-2016'!Y85</f>
        <v>297</v>
      </c>
      <c r="I25" s="16">
        <f t="shared" si="5"/>
        <v>550</v>
      </c>
      <c r="K25" s="14" t="s">
        <v>42</v>
      </c>
      <c r="L25" s="15">
        <v>265</v>
      </c>
      <c r="M25" s="15">
        <v>332</v>
      </c>
      <c r="N25" s="16">
        <f t="shared" si="6"/>
        <v>597</v>
      </c>
      <c r="P25" s="14" t="s">
        <v>42</v>
      </c>
      <c r="Q25" s="15">
        <v>273</v>
      </c>
      <c r="R25" s="15">
        <v>350</v>
      </c>
      <c r="S25" s="16">
        <f t="shared" si="7"/>
        <v>623</v>
      </c>
    </row>
    <row r="26" spans="1:19" ht="15">
      <c r="A26" s="14" t="s">
        <v>43</v>
      </c>
      <c r="B26" s="15">
        <f>'ŠTRUKTURA 2007-2016'!X71</f>
        <v>99</v>
      </c>
      <c r="C26" s="15">
        <f>'ŠTRUKTURA 2007-2016'!Y71</f>
        <v>150</v>
      </c>
      <c r="D26" s="16">
        <f t="shared" si="4"/>
        <v>249</v>
      </c>
      <c r="F26" s="14" t="s">
        <v>43</v>
      </c>
      <c r="G26" s="15">
        <f>'ŠTRUKTURA 2007-2016'!X86</f>
        <v>92</v>
      </c>
      <c r="H26" s="15">
        <f>'ŠTRUKTURA 2007-2016'!Y86</f>
        <v>146</v>
      </c>
      <c r="I26" s="16">
        <f t="shared" si="5"/>
        <v>238</v>
      </c>
      <c r="K26" s="14" t="s">
        <v>43</v>
      </c>
      <c r="L26" s="15">
        <v>93</v>
      </c>
      <c r="M26" s="15">
        <v>139</v>
      </c>
      <c r="N26" s="16">
        <f t="shared" si="6"/>
        <v>232</v>
      </c>
      <c r="P26" s="14" t="s">
        <v>43</v>
      </c>
      <c r="Q26" s="15">
        <v>106</v>
      </c>
      <c r="R26" s="15">
        <v>132</v>
      </c>
      <c r="S26" s="16">
        <f t="shared" si="7"/>
        <v>238</v>
      </c>
    </row>
    <row r="27" spans="1:19" ht="15">
      <c r="A27" s="14" t="s">
        <v>44</v>
      </c>
      <c r="B27" s="15">
        <f>'ŠTRUKTURA 2007-2016'!X72</f>
        <v>37</v>
      </c>
      <c r="C27" s="15">
        <f>'ŠTRUKTURA 2007-2016'!Y72</f>
        <v>93</v>
      </c>
      <c r="D27" s="16">
        <f t="shared" si="4"/>
        <v>130</v>
      </c>
      <c r="F27" s="14" t="s">
        <v>44</v>
      </c>
      <c r="G27" s="15">
        <f>'ŠTRUKTURA 2007-2016'!X87</f>
        <v>33</v>
      </c>
      <c r="H27" s="15">
        <f>'ŠTRUKTURA 2007-2016'!Y87</f>
        <v>80</v>
      </c>
      <c r="I27" s="16">
        <f t="shared" si="5"/>
        <v>113</v>
      </c>
      <c r="K27" s="14" t="s">
        <v>44</v>
      </c>
      <c r="L27" s="15">
        <v>35</v>
      </c>
      <c r="M27" s="15">
        <v>91</v>
      </c>
      <c r="N27" s="16">
        <f t="shared" si="6"/>
        <v>126</v>
      </c>
      <c r="P27" s="14" t="s">
        <v>44</v>
      </c>
      <c r="Q27" s="15">
        <v>34</v>
      </c>
      <c r="R27" s="15">
        <v>91</v>
      </c>
      <c r="S27" s="16">
        <f t="shared" si="7"/>
        <v>125</v>
      </c>
    </row>
    <row r="28" spans="1:19" ht="15">
      <c r="A28" s="14" t="s">
        <v>45</v>
      </c>
      <c r="B28" s="15">
        <f>'ŠTRUKTURA 2007-2016'!X73</f>
        <v>3</v>
      </c>
      <c r="C28" s="15">
        <f>'ŠTRUKTURA 2007-2016'!Y73</f>
        <v>8</v>
      </c>
      <c r="D28" s="16">
        <f t="shared" si="4"/>
        <v>11</v>
      </c>
      <c r="F28" s="14" t="s">
        <v>45</v>
      </c>
      <c r="G28" s="15">
        <f>'ŠTRUKTURA 2007-2016'!X88</f>
        <v>4</v>
      </c>
      <c r="H28" s="15">
        <f>'ŠTRUKTURA 2007-2016'!Y88</f>
        <v>10</v>
      </c>
      <c r="I28" s="16">
        <f t="shared" si="5"/>
        <v>14</v>
      </c>
      <c r="K28" s="14" t="s">
        <v>45</v>
      </c>
      <c r="L28" s="15">
        <v>2</v>
      </c>
      <c r="M28" s="15">
        <v>6</v>
      </c>
      <c r="N28" s="16">
        <f t="shared" si="6"/>
        <v>8</v>
      </c>
      <c r="P28" s="14" t="s">
        <v>45</v>
      </c>
      <c r="Q28" s="15">
        <v>1</v>
      </c>
      <c r="R28" s="15">
        <v>8</v>
      </c>
      <c r="S28" s="16">
        <f t="shared" si="7"/>
        <v>9</v>
      </c>
    </row>
    <row r="29" spans="1:19" ht="15.75" thickBot="1">
      <c r="A29" s="17" t="s">
        <v>46</v>
      </c>
      <c r="B29" s="18">
        <f>B18+B21+B22+B23+B24+B25+B26+B27+B28</f>
        <v>2976</v>
      </c>
      <c r="C29" s="18">
        <f>C18+C21+C22+C23+C24+C25+C26+C27+C28</f>
        <v>3013</v>
      </c>
      <c r="D29" s="19">
        <f>B29+C29</f>
        <v>5989</v>
      </c>
      <c r="F29" s="17" t="s">
        <v>46</v>
      </c>
      <c r="G29" s="18">
        <f>G18+G21+G22+G23+G24+G25+G26+G27+G28</f>
        <v>2955</v>
      </c>
      <c r="H29" s="18">
        <f>H18+H21+H22+H23+H24+H25+H26+H27+H28</f>
        <v>3008</v>
      </c>
      <c r="I29" s="19">
        <f>G29+H29</f>
        <v>5963</v>
      </c>
      <c r="K29" s="17" t="s">
        <v>46</v>
      </c>
      <c r="L29" s="18">
        <f>L18+L21+L22+L23+L24+L25+L26+L27+L28</f>
        <v>2969</v>
      </c>
      <c r="M29" s="18">
        <f>M18+M21+M22+M23+M24+M25+M26+M27+M28</f>
        <v>3013</v>
      </c>
      <c r="N29" s="19">
        <f>L29+M29</f>
        <v>5982</v>
      </c>
      <c r="P29" s="17" t="s">
        <v>46</v>
      </c>
      <c r="Q29" s="18">
        <f>Q18+Q21+Q22+Q23+Q24+Q25+Q26+Q27+Q28</f>
        <v>2977</v>
      </c>
      <c r="R29" s="18">
        <f>R18+R21+R22+R23+R24+R25+R26+R27+R28</f>
        <v>2994</v>
      </c>
      <c r="S29" s="19">
        <f>Q29+R29</f>
        <v>5971</v>
      </c>
    </row>
    <row r="30" ht="13.5" thickBot="1"/>
    <row r="31" spans="1:9" ht="32.25" customHeight="1" thickBot="1">
      <c r="A31" s="64" t="s">
        <v>68</v>
      </c>
      <c r="B31" s="65"/>
      <c r="C31" s="65"/>
      <c r="D31" s="66"/>
      <c r="F31" s="64" t="s">
        <v>69</v>
      </c>
      <c r="G31" s="65"/>
      <c r="H31" s="65"/>
      <c r="I31" s="66"/>
    </row>
    <row r="32" spans="1:9" ht="15">
      <c r="A32" s="48" t="s">
        <v>31</v>
      </c>
      <c r="B32" s="49" t="s">
        <v>23</v>
      </c>
      <c r="C32" s="49" t="s">
        <v>32</v>
      </c>
      <c r="D32" s="50" t="s">
        <v>2</v>
      </c>
      <c r="F32" s="61" t="s">
        <v>31</v>
      </c>
      <c r="G32" s="62" t="s">
        <v>23</v>
      </c>
      <c r="H32" s="62" t="s">
        <v>32</v>
      </c>
      <c r="I32" s="63" t="s">
        <v>2</v>
      </c>
    </row>
    <row r="33" spans="1:9" ht="15">
      <c r="A33" s="5" t="s">
        <v>33</v>
      </c>
      <c r="B33" s="6">
        <f>B34+B35</f>
        <v>549</v>
      </c>
      <c r="C33" s="6">
        <f>C34+C35</f>
        <v>522</v>
      </c>
      <c r="D33" s="7">
        <f>B33+C33</f>
        <v>1071</v>
      </c>
      <c r="F33" s="5" t="s">
        <v>33</v>
      </c>
      <c r="G33" s="6">
        <v>547</v>
      </c>
      <c r="H33" s="6">
        <v>509</v>
      </c>
      <c r="I33" s="7">
        <f>G33+H33</f>
        <v>1056</v>
      </c>
    </row>
    <row r="34" spans="1:9" ht="15">
      <c r="A34" s="8" t="s">
        <v>34</v>
      </c>
      <c r="B34" s="6">
        <v>412</v>
      </c>
      <c r="C34" s="6">
        <v>396</v>
      </c>
      <c r="D34" s="10">
        <f>B34+C34</f>
        <v>808</v>
      </c>
      <c r="F34" s="8" t="s">
        <v>34</v>
      </c>
      <c r="G34" s="6">
        <v>409</v>
      </c>
      <c r="H34" s="6">
        <v>399</v>
      </c>
      <c r="I34" s="10">
        <f>G34+H34</f>
        <v>808</v>
      </c>
    </row>
    <row r="35" spans="1:9" ht="15">
      <c r="A35" s="8" t="s">
        <v>35</v>
      </c>
      <c r="B35" s="6">
        <v>137</v>
      </c>
      <c r="C35" s="6">
        <v>126</v>
      </c>
      <c r="D35" s="10">
        <f>B35+C35</f>
        <v>263</v>
      </c>
      <c r="F35" s="8" t="s">
        <v>35</v>
      </c>
      <c r="G35" s="6">
        <v>138</v>
      </c>
      <c r="H35" s="6">
        <v>110</v>
      </c>
      <c r="I35" s="10">
        <f>G35+H35</f>
        <v>248</v>
      </c>
    </row>
    <row r="36" spans="1:9" ht="15">
      <c r="A36" s="38" t="s">
        <v>38</v>
      </c>
      <c r="B36" s="39">
        <v>612</v>
      </c>
      <c r="C36" s="39">
        <v>582</v>
      </c>
      <c r="D36" s="40">
        <f aca="true" t="shared" si="8" ref="D36:D43">B36+C36</f>
        <v>1194</v>
      </c>
      <c r="F36" s="38" t="s">
        <v>38</v>
      </c>
      <c r="G36" s="39">
        <v>584</v>
      </c>
      <c r="H36" s="39">
        <v>557</v>
      </c>
      <c r="I36" s="40">
        <f aca="true" t="shared" si="9" ref="I36:I43">G36+H36</f>
        <v>1141</v>
      </c>
    </row>
    <row r="37" spans="1:9" ht="15">
      <c r="A37" s="38" t="s">
        <v>39</v>
      </c>
      <c r="B37" s="39">
        <v>506</v>
      </c>
      <c r="C37" s="39">
        <v>433</v>
      </c>
      <c r="D37" s="40">
        <f t="shared" si="8"/>
        <v>939</v>
      </c>
      <c r="F37" s="38" t="s">
        <v>39</v>
      </c>
      <c r="G37" s="39">
        <v>505</v>
      </c>
      <c r="H37" s="39">
        <v>415</v>
      </c>
      <c r="I37" s="40">
        <f t="shared" si="9"/>
        <v>920</v>
      </c>
    </row>
    <row r="38" spans="1:9" ht="15">
      <c r="A38" s="38" t="s">
        <v>40</v>
      </c>
      <c r="B38" s="39">
        <v>421</v>
      </c>
      <c r="C38" s="39">
        <v>419</v>
      </c>
      <c r="D38" s="40">
        <f t="shared" si="8"/>
        <v>840</v>
      </c>
      <c r="F38" s="38" t="s">
        <v>40</v>
      </c>
      <c r="G38" s="39">
        <v>411</v>
      </c>
      <c r="H38" s="39">
        <v>415</v>
      </c>
      <c r="I38" s="40">
        <f t="shared" si="9"/>
        <v>826</v>
      </c>
    </row>
    <row r="39" spans="1:9" ht="15">
      <c r="A39" s="38" t="s">
        <v>41</v>
      </c>
      <c r="B39" s="39">
        <v>445</v>
      </c>
      <c r="C39" s="39">
        <v>424</v>
      </c>
      <c r="D39" s="40">
        <f t="shared" si="8"/>
        <v>869</v>
      </c>
      <c r="F39" s="38" t="s">
        <v>41</v>
      </c>
      <c r="G39" s="39">
        <v>426</v>
      </c>
      <c r="H39" s="39">
        <v>429</v>
      </c>
      <c r="I39" s="40">
        <f t="shared" si="9"/>
        <v>855</v>
      </c>
    </row>
    <row r="40" spans="1:9" ht="15">
      <c r="A40" s="14" t="s">
        <v>42</v>
      </c>
      <c r="B40" s="15">
        <v>287</v>
      </c>
      <c r="C40" s="15">
        <v>365</v>
      </c>
      <c r="D40" s="16">
        <f t="shared" si="8"/>
        <v>652</v>
      </c>
      <c r="F40" s="14" t="s">
        <v>42</v>
      </c>
      <c r="G40" s="15">
        <v>313</v>
      </c>
      <c r="H40" s="15">
        <v>366</v>
      </c>
      <c r="I40" s="16">
        <f t="shared" si="9"/>
        <v>679</v>
      </c>
    </row>
    <row r="41" spans="1:9" ht="15">
      <c r="A41" s="14" t="s">
        <v>43</v>
      </c>
      <c r="B41" s="15">
        <v>106</v>
      </c>
      <c r="C41" s="15">
        <v>139</v>
      </c>
      <c r="D41" s="16">
        <f t="shared" si="8"/>
        <v>245</v>
      </c>
      <c r="F41" s="14" t="s">
        <v>43</v>
      </c>
      <c r="G41" s="15">
        <v>140</v>
      </c>
      <c r="H41" s="15">
        <v>173</v>
      </c>
      <c r="I41" s="16">
        <f t="shared" si="9"/>
        <v>313</v>
      </c>
    </row>
    <row r="42" spans="1:9" ht="15">
      <c r="A42" s="14" t="s">
        <v>44</v>
      </c>
      <c r="B42" s="15">
        <v>32</v>
      </c>
      <c r="C42" s="15">
        <v>87</v>
      </c>
      <c r="D42" s="16">
        <f t="shared" si="8"/>
        <v>119</v>
      </c>
      <c r="F42" s="14" t="s">
        <v>44</v>
      </c>
      <c r="G42" s="15">
        <v>30</v>
      </c>
      <c r="H42" s="15">
        <v>83</v>
      </c>
      <c r="I42" s="16">
        <f t="shared" si="9"/>
        <v>113</v>
      </c>
    </row>
    <row r="43" spans="1:9" ht="15">
      <c r="A43" s="14" t="s">
        <v>45</v>
      </c>
      <c r="B43" s="15">
        <v>1</v>
      </c>
      <c r="C43" s="15">
        <v>10</v>
      </c>
      <c r="D43" s="16">
        <f t="shared" si="8"/>
        <v>11</v>
      </c>
      <c r="F43" s="14" t="s">
        <v>45</v>
      </c>
      <c r="G43" s="15">
        <v>1</v>
      </c>
      <c r="H43" s="15">
        <v>8</v>
      </c>
      <c r="I43" s="16">
        <f t="shared" si="9"/>
        <v>9</v>
      </c>
    </row>
    <row r="44" spans="1:9" ht="15.75" thickBot="1">
      <c r="A44" s="17" t="s">
        <v>46</v>
      </c>
      <c r="B44" s="18">
        <f>B33+B36+B37+B38+B39+B40+B41+B42+B43</f>
        <v>2959</v>
      </c>
      <c r="C44" s="18">
        <f>C33+C36+C37+C38+C39+C40+C41+C42+C43</f>
        <v>2981</v>
      </c>
      <c r="D44" s="19">
        <f>B44+C44</f>
        <v>5940</v>
      </c>
      <c r="F44" s="17" t="s">
        <v>46</v>
      </c>
      <c r="G44" s="18">
        <f>G33+G36+G37+G38+G39+G40+G41+G42+G43</f>
        <v>2957</v>
      </c>
      <c r="H44" s="18">
        <f>H33+H36+H37+H38+H39+H40+H41+H42+H43</f>
        <v>2955</v>
      </c>
      <c r="I44" s="19">
        <f>G44+H44</f>
        <v>5912</v>
      </c>
    </row>
  </sheetData>
  <sheetProtection/>
  <mergeCells count="10">
    <mergeCell ref="A31:D31"/>
    <mergeCell ref="A1:D1"/>
    <mergeCell ref="F1:I1"/>
    <mergeCell ref="K1:N1"/>
    <mergeCell ref="P1:S1"/>
    <mergeCell ref="A16:D16"/>
    <mergeCell ref="F16:I16"/>
    <mergeCell ref="K16:N16"/>
    <mergeCell ref="P16:S16"/>
    <mergeCell ref="F31:I31"/>
  </mergeCells>
  <printOptions/>
  <pageMargins left="0.7" right="0.7" top="0.75" bottom="0.75" header="0.3" footer="0.3"/>
  <pageSetup fitToHeight="1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9"/>
  <sheetViews>
    <sheetView tabSelected="1" zoomScalePageLayoutView="0" workbookViewId="0" topLeftCell="A16">
      <selection activeCell="AO39" sqref="AO39"/>
    </sheetView>
  </sheetViews>
  <sheetFormatPr defaultColWidth="9.140625" defaultRowHeight="12.75"/>
  <cols>
    <col min="1" max="2" width="5.00390625" style="0" customWidth="1"/>
    <col min="3" max="3" width="6.7109375" style="1" customWidth="1"/>
    <col min="4" max="21" width="6.7109375" style="0" customWidth="1"/>
    <col min="22" max="22" width="6.421875" style="0" customWidth="1"/>
    <col min="23" max="23" width="15.8515625" style="0" hidden="1" customWidth="1"/>
    <col min="24" max="26" width="0" style="0" hidden="1" customWidth="1"/>
    <col min="27" max="27" width="9.140625" style="0" customWidth="1"/>
  </cols>
  <sheetData>
    <row r="1" spans="1:26" ht="33" customHeight="1" thickBot="1">
      <c r="A1" s="71" t="s">
        <v>36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64" t="s">
        <v>37</v>
      </c>
      <c r="X1" s="65"/>
      <c r="Y1" s="65"/>
      <c r="Z1" s="66"/>
    </row>
    <row r="2" spans="1:26" ht="16.5" customHeight="1">
      <c r="A2" s="21" t="s">
        <v>0</v>
      </c>
      <c r="B2" s="21" t="s">
        <v>1</v>
      </c>
      <c r="C2" s="21" t="s">
        <v>2</v>
      </c>
      <c r="D2" s="21" t="s">
        <v>3</v>
      </c>
      <c r="E2" s="21" t="s">
        <v>4</v>
      </c>
      <c r="F2" s="21" t="s">
        <v>5</v>
      </c>
      <c r="G2" s="21" t="s">
        <v>6</v>
      </c>
      <c r="H2" s="21" t="s">
        <v>7</v>
      </c>
      <c r="I2" s="21" t="s">
        <v>8</v>
      </c>
      <c r="J2" s="21" t="s">
        <v>9</v>
      </c>
      <c r="K2" s="21" t="s">
        <v>10</v>
      </c>
      <c r="L2" s="21" t="s">
        <v>11</v>
      </c>
      <c r="M2" s="21" t="s">
        <v>12</v>
      </c>
      <c r="N2" s="21" t="s">
        <v>13</v>
      </c>
      <c r="O2" s="21" t="s">
        <v>14</v>
      </c>
      <c r="P2" s="21" t="s">
        <v>15</v>
      </c>
      <c r="Q2" s="21" t="s">
        <v>16</v>
      </c>
      <c r="R2" s="21" t="s">
        <v>17</v>
      </c>
      <c r="S2" s="21" t="s">
        <v>18</v>
      </c>
      <c r="T2" s="21" t="s">
        <v>19</v>
      </c>
      <c r="U2" s="21" t="s">
        <v>20</v>
      </c>
      <c r="V2" s="21" t="s">
        <v>21</v>
      </c>
      <c r="W2" s="2" t="s">
        <v>31</v>
      </c>
      <c r="X2" s="3" t="s">
        <v>23</v>
      </c>
      <c r="Y2" s="3" t="s">
        <v>32</v>
      </c>
      <c r="Z2" s="4" t="s">
        <v>2</v>
      </c>
    </row>
    <row r="3" spans="1:26" ht="15">
      <c r="A3" s="70" t="s">
        <v>22</v>
      </c>
      <c r="B3" s="70"/>
      <c r="C3" s="21">
        <f>SUM(D3:V3)</f>
        <v>6049</v>
      </c>
      <c r="D3" s="21">
        <f>D4+D5</f>
        <v>325</v>
      </c>
      <c r="E3" s="21">
        <f aca="true" t="shared" si="0" ref="E3:V3">E4+E5</f>
        <v>245</v>
      </c>
      <c r="F3" s="21">
        <f t="shared" si="0"/>
        <v>406</v>
      </c>
      <c r="G3" s="21">
        <f t="shared" si="0"/>
        <v>457</v>
      </c>
      <c r="H3" s="21">
        <f t="shared" si="0"/>
        <v>783</v>
      </c>
      <c r="I3" s="21">
        <f t="shared" si="0"/>
        <v>502</v>
      </c>
      <c r="J3" s="21">
        <f t="shared" si="0"/>
        <v>461</v>
      </c>
      <c r="K3" s="21">
        <f t="shared" si="0"/>
        <v>413</v>
      </c>
      <c r="L3" s="21">
        <f t="shared" si="0"/>
        <v>477</v>
      </c>
      <c r="M3" s="21">
        <f t="shared" si="0"/>
        <v>438</v>
      </c>
      <c r="N3" s="21">
        <f t="shared" si="0"/>
        <v>449</v>
      </c>
      <c r="O3" s="21">
        <f t="shared" si="0"/>
        <v>375</v>
      </c>
      <c r="P3" s="21">
        <f t="shared" si="0"/>
        <v>219</v>
      </c>
      <c r="Q3" s="21">
        <f t="shared" si="0"/>
        <v>166</v>
      </c>
      <c r="R3" s="21">
        <f t="shared" si="0"/>
        <v>122</v>
      </c>
      <c r="S3" s="21">
        <f t="shared" si="0"/>
        <v>118</v>
      </c>
      <c r="T3" s="21">
        <f t="shared" si="0"/>
        <v>59</v>
      </c>
      <c r="U3" s="21">
        <f t="shared" si="0"/>
        <v>25</v>
      </c>
      <c r="V3" s="21">
        <f t="shared" si="0"/>
        <v>9</v>
      </c>
      <c r="W3" s="5" t="s">
        <v>33</v>
      </c>
      <c r="X3" s="6">
        <f>D4+E4+F4+G4</f>
        <v>734</v>
      </c>
      <c r="Y3" s="6">
        <f>D5+E5+F5+G5</f>
        <v>699</v>
      </c>
      <c r="Z3" s="7">
        <f>X3+Y3</f>
        <v>1433</v>
      </c>
    </row>
    <row r="4" spans="1:26" ht="15">
      <c r="A4" s="69" t="s">
        <v>23</v>
      </c>
      <c r="B4" s="68"/>
      <c r="C4" s="21">
        <f aca="true" t="shared" si="1" ref="C4:C30">SUM(D4:V4)</f>
        <v>3019</v>
      </c>
      <c r="D4" s="21">
        <v>171</v>
      </c>
      <c r="E4" s="21">
        <v>133</v>
      </c>
      <c r="F4" s="21">
        <v>198</v>
      </c>
      <c r="G4" s="21">
        <v>232</v>
      </c>
      <c r="H4" s="21">
        <v>385</v>
      </c>
      <c r="I4" s="21">
        <v>280</v>
      </c>
      <c r="J4" s="21">
        <v>242</v>
      </c>
      <c r="K4" s="21">
        <f>183+19</f>
        <v>202</v>
      </c>
      <c r="L4" s="21">
        <v>245</v>
      </c>
      <c r="M4" s="21">
        <v>228</v>
      </c>
      <c r="N4" s="21">
        <v>217</v>
      </c>
      <c r="O4" s="21">
        <v>186</v>
      </c>
      <c r="P4" s="21">
        <v>102</v>
      </c>
      <c r="Q4" s="21">
        <v>78</v>
      </c>
      <c r="R4" s="21">
        <v>48</v>
      </c>
      <c r="S4" s="21">
        <v>42</v>
      </c>
      <c r="T4" s="21">
        <v>13</v>
      </c>
      <c r="U4" s="21">
        <v>15</v>
      </c>
      <c r="V4" s="21">
        <v>2</v>
      </c>
      <c r="W4" s="8" t="s">
        <v>34</v>
      </c>
      <c r="X4" s="9">
        <f>D4+E4+F4</f>
        <v>502</v>
      </c>
      <c r="Y4" s="9">
        <f>D5+E5+F5</f>
        <v>474</v>
      </c>
      <c r="Z4" s="10">
        <f>X4+Y4</f>
        <v>976</v>
      </c>
    </row>
    <row r="5" spans="1:26" ht="15">
      <c r="A5" s="69" t="s">
        <v>24</v>
      </c>
      <c r="B5" s="68"/>
      <c r="C5" s="21">
        <f t="shared" si="1"/>
        <v>3030</v>
      </c>
      <c r="D5" s="21">
        <v>154</v>
      </c>
      <c r="E5" s="21">
        <v>112</v>
      </c>
      <c r="F5" s="21">
        <v>208</v>
      </c>
      <c r="G5" s="21">
        <v>225</v>
      </c>
      <c r="H5" s="21">
        <v>398</v>
      </c>
      <c r="I5" s="21">
        <v>222</v>
      </c>
      <c r="J5" s="21">
        <v>219</v>
      </c>
      <c r="K5" s="21">
        <v>211</v>
      </c>
      <c r="L5" s="21">
        <v>232</v>
      </c>
      <c r="M5" s="21">
        <v>210</v>
      </c>
      <c r="N5" s="21">
        <v>232</v>
      </c>
      <c r="O5" s="21">
        <v>189</v>
      </c>
      <c r="P5" s="21">
        <v>117</v>
      </c>
      <c r="Q5" s="21">
        <v>88</v>
      </c>
      <c r="R5" s="21">
        <v>74</v>
      </c>
      <c r="S5" s="21">
        <v>76</v>
      </c>
      <c r="T5" s="21">
        <v>46</v>
      </c>
      <c r="U5" s="21">
        <v>10</v>
      </c>
      <c r="V5" s="21">
        <v>7</v>
      </c>
      <c r="W5" s="8" t="s">
        <v>35</v>
      </c>
      <c r="X5" s="9">
        <f>G4</f>
        <v>232</v>
      </c>
      <c r="Y5" s="9">
        <f>G5</f>
        <v>225</v>
      </c>
      <c r="Z5" s="10">
        <f>X5+Y5</f>
        <v>457</v>
      </c>
    </row>
    <row r="6" spans="1:26" ht="15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11" t="s">
        <v>38</v>
      </c>
      <c r="X6" s="12">
        <f>H4+I4</f>
        <v>665</v>
      </c>
      <c r="Y6" s="12">
        <f>H5+I5</f>
        <v>620</v>
      </c>
      <c r="Z6" s="13">
        <f aca="true" t="shared" si="2" ref="Z6:Z13">X6+Y6</f>
        <v>1285</v>
      </c>
    </row>
    <row r="7" spans="1:26" ht="15">
      <c r="A7" s="21" t="s">
        <v>0</v>
      </c>
      <c r="B7" s="21" t="s">
        <v>1</v>
      </c>
      <c r="C7" s="21" t="s">
        <v>2</v>
      </c>
      <c r="D7" s="21" t="s">
        <v>3</v>
      </c>
      <c r="E7" s="21" t="s">
        <v>4</v>
      </c>
      <c r="F7" s="21" t="s">
        <v>5</v>
      </c>
      <c r="G7" s="21" t="s">
        <v>6</v>
      </c>
      <c r="H7" s="21" t="s">
        <v>7</v>
      </c>
      <c r="I7" s="21" t="s">
        <v>8</v>
      </c>
      <c r="J7" s="21" t="s">
        <v>9</v>
      </c>
      <c r="K7" s="21" t="s">
        <v>10</v>
      </c>
      <c r="L7" s="21" t="s">
        <v>11</v>
      </c>
      <c r="M7" s="21" t="s">
        <v>12</v>
      </c>
      <c r="N7" s="21" t="s">
        <v>13</v>
      </c>
      <c r="O7" s="21" t="s">
        <v>14</v>
      </c>
      <c r="P7" s="21" t="s">
        <v>15</v>
      </c>
      <c r="Q7" s="21" t="s">
        <v>16</v>
      </c>
      <c r="R7" s="21" t="s">
        <v>17</v>
      </c>
      <c r="S7" s="21" t="s">
        <v>18</v>
      </c>
      <c r="T7" s="21" t="s">
        <v>19</v>
      </c>
      <c r="U7" s="21" t="s">
        <v>20</v>
      </c>
      <c r="V7" s="21" t="s">
        <v>21</v>
      </c>
      <c r="W7" s="11" t="s">
        <v>39</v>
      </c>
      <c r="X7" s="12">
        <f>J4+K4</f>
        <v>444</v>
      </c>
      <c r="Y7" s="12">
        <f>J5+K5</f>
        <v>430</v>
      </c>
      <c r="Z7" s="13">
        <f t="shared" si="2"/>
        <v>874</v>
      </c>
    </row>
    <row r="8" spans="1:26" ht="15">
      <c r="A8" s="70" t="s">
        <v>25</v>
      </c>
      <c r="B8" s="70"/>
      <c r="C8" s="21">
        <f t="shared" si="1"/>
        <v>6040</v>
      </c>
      <c r="D8" s="21">
        <f>D9+D10</f>
        <v>331</v>
      </c>
      <c r="E8" s="21">
        <f aca="true" t="shared" si="3" ref="E8:V8">E9+E10</f>
        <v>232</v>
      </c>
      <c r="F8" s="21">
        <f t="shared" si="3"/>
        <v>368</v>
      </c>
      <c r="G8" s="21">
        <f t="shared" si="3"/>
        <v>452</v>
      </c>
      <c r="H8" s="21">
        <f t="shared" si="3"/>
        <v>790</v>
      </c>
      <c r="I8" s="21">
        <f t="shared" si="3"/>
        <v>492</v>
      </c>
      <c r="J8" s="21">
        <f t="shared" si="3"/>
        <v>495</v>
      </c>
      <c r="K8" s="21">
        <f t="shared" si="3"/>
        <v>388</v>
      </c>
      <c r="L8" s="21">
        <f t="shared" si="3"/>
        <v>455</v>
      </c>
      <c r="M8" s="21">
        <f t="shared" si="3"/>
        <v>445</v>
      </c>
      <c r="N8" s="21">
        <f t="shared" si="3"/>
        <v>437</v>
      </c>
      <c r="O8" s="21">
        <f t="shared" si="3"/>
        <v>409</v>
      </c>
      <c r="P8" s="21">
        <f t="shared" si="3"/>
        <v>245</v>
      </c>
      <c r="Q8" s="21">
        <f t="shared" si="3"/>
        <v>163</v>
      </c>
      <c r="R8" s="21">
        <f t="shared" si="3"/>
        <v>119</v>
      </c>
      <c r="S8" s="21">
        <f t="shared" si="3"/>
        <v>117</v>
      </c>
      <c r="T8" s="21">
        <f t="shared" si="3"/>
        <v>70</v>
      </c>
      <c r="U8" s="21">
        <f t="shared" si="3"/>
        <v>24</v>
      </c>
      <c r="V8" s="21">
        <f t="shared" si="3"/>
        <v>8</v>
      </c>
      <c r="W8" s="11" t="s">
        <v>40</v>
      </c>
      <c r="X8" s="12">
        <f>L4+M4</f>
        <v>473</v>
      </c>
      <c r="Y8" s="12">
        <f>L5+M5</f>
        <v>442</v>
      </c>
      <c r="Z8" s="13">
        <f t="shared" si="2"/>
        <v>915</v>
      </c>
    </row>
    <row r="9" spans="1:26" ht="15">
      <c r="A9" s="69" t="s">
        <v>23</v>
      </c>
      <c r="B9" s="68"/>
      <c r="C9" s="21">
        <f t="shared" si="1"/>
        <v>3019</v>
      </c>
      <c r="D9" s="21">
        <v>173</v>
      </c>
      <c r="E9" s="21">
        <v>129</v>
      </c>
      <c r="F9" s="21">
        <v>186</v>
      </c>
      <c r="G9" s="21">
        <v>241</v>
      </c>
      <c r="H9" s="21">
        <v>387</v>
      </c>
      <c r="I9" s="21">
        <v>269</v>
      </c>
      <c r="J9" s="21">
        <v>260</v>
      </c>
      <c r="K9" s="21">
        <v>192</v>
      </c>
      <c r="L9" s="21">
        <v>217</v>
      </c>
      <c r="M9" s="21">
        <v>237</v>
      </c>
      <c r="N9" s="21">
        <v>225</v>
      </c>
      <c r="O9" s="21">
        <v>193</v>
      </c>
      <c r="P9" s="21">
        <v>113</v>
      </c>
      <c r="Q9" s="21">
        <v>76</v>
      </c>
      <c r="R9" s="21">
        <v>48</v>
      </c>
      <c r="S9" s="21">
        <v>35</v>
      </c>
      <c r="T9" s="21">
        <v>25</v>
      </c>
      <c r="U9" s="21">
        <v>12</v>
      </c>
      <c r="V9" s="21">
        <v>1</v>
      </c>
      <c r="W9" s="11" t="s">
        <v>41</v>
      </c>
      <c r="X9" s="12">
        <f>N4+O4</f>
        <v>403</v>
      </c>
      <c r="Y9" s="12">
        <f>N5+O5</f>
        <v>421</v>
      </c>
      <c r="Z9" s="13">
        <f t="shared" si="2"/>
        <v>824</v>
      </c>
    </row>
    <row r="10" spans="1:26" ht="15">
      <c r="A10" s="69" t="s">
        <v>24</v>
      </c>
      <c r="B10" s="68"/>
      <c r="C10" s="21">
        <f t="shared" si="1"/>
        <v>3021</v>
      </c>
      <c r="D10" s="21">
        <v>158</v>
      </c>
      <c r="E10" s="21">
        <v>103</v>
      </c>
      <c r="F10" s="21">
        <v>182</v>
      </c>
      <c r="G10" s="21">
        <v>211</v>
      </c>
      <c r="H10" s="21">
        <v>403</v>
      </c>
      <c r="I10" s="21">
        <v>223</v>
      </c>
      <c r="J10" s="21">
        <v>235</v>
      </c>
      <c r="K10" s="21">
        <v>196</v>
      </c>
      <c r="L10" s="21">
        <v>238</v>
      </c>
      <c r="M10" s="21">
        <v>208</v>
      </c>
      <c r="N10" s="21">
        <v>212</v>
      </c>
      <c r="O10" s="21">
        <v>216</v>
      </c>
      <c r="P10" s="21">
        <v>132</v>
      </c>
      <c r="Q10" s="21">
        <v>87</v>
      </c>
      <c r="R10" s="21">
        <v>71</v>
      </c>
      <c r="S10" s="21">
        <v>82</v>
      </c>
      <c r="T10" s="21">
        <v>45</v>
      </c>
      <c r="U10" s="21">
        <v>12</v>
      </c>
      <c r="V10" s="21">
        <v>7</v>
      </c>
      <c r="W10" s="14" t="s">
        <v>42</v>
      </c>
      <c r="X10" s="15">
        <f>P4+Q4</f>
        <v>180</v>
      </c>
      <c r="Y10" s="15">
        <f>P5+Q5</f>
        <v>205</v>
      </c>
      <c r="Z10" s="16">
        <f t="shared" si="2"/>
        <v>385</v>
      </c>
    </row>
    <row r="11" spans="1:26" ht="15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14" t="s">
        <v>43</v>
      </c>
      <c r="X11" s="15">
        <f>R4+S4</f>
        <v>90</v>
      </c>
      <c r="Y11" s="15">
        <f>R5+S5</f>
        <v>150</v>
      </c>
      <c r="Z11" s="16">
        <f t="shared" si="2"/>
        <v>240</v>
      </c>
    </row>
    <row r="12" spans="1:26" ht="15">
      <c r="A12" s="21" t="s">
        <v>0</v>
      </c>
      <c r="B12" s="21" t="s">
        <v>1</v>
      </c>
      <c r="C12" s="21" t="s">
        <v>2</v>
      </c>
      <c r="D12" s="21" t="s">
        <v>3</v>
      </c>
      <c r="E12" s="21" t="s">
        <v>4</v>
      </c>
      <c r="F12" s="21" t="s">
        <v>5</v>
      </c>
      <c r="G12" s="21" t="s">
        <v>6</v>
      </c>
      <c r="H12" s="21" t="s">
        <v>7</v>
      </c>
      <c r="I12" s="21" t="s">
        <v>8</v>
      </c>
      <c r="J12" s="21" t="s">
        <v>9</v>
      </c>
      <c r="K12" s="21" t="s">
        <v>10</v>
      </c>
      <c r="L12" s="21" t="s">
        <v>11</v>
      </c>
      <c r="M12" s="21" t="s">
        <v>12</v>
      </c>
      <c r="N12" s="21" t="s">
        <v>13</v>
      </c>
      <c r="O12" s="21" t="s">
        <v>14</v>
      </c>
      <c r="P12" s="21" t="s">
        <v>15</v>
      </c>
      <c r="Q12" s="21" t="s">
        <v>16</v>
      </c>
      <c r="R12" s="21" t="s">
        <v>17</v>
      </c>
      <c r="S12" s="21" t="s">
        <v>18</v>
      </c>
      <c r="T12" s="21" t="s">
        <v>19</v>
      </c>
      <c r="U12" s="21" t="s">
        <v>20</v>
      </c>
      <c r="V12" s="21" t="s">
        <v>21</v>
      </c>
      <c r="W12" s="14" t="s">
        <v>44</v>
      </c>
      <c r="X12" s="15">
        <f>T4+U4</f>
        <v>28</v>
      </c>
      <c r="Y12" s="15">
        <f>T5+U5</f>
        <v>56</v>
      </c>
      <c r="Z12" s="16">
        <f t="shared" si="2"/>
        <v>84</v>
      </c>
    </row>
    <row r="13" spans="1:26" ht="15">
      <c r="A13" s="70" t="s">
        <v>26</v>
      </c>
      <c r="B13" s="70"/>
      <c r="C13" s="21">
        <f t="shared" si="1"/>
        <v>6017</v>
      </c>
      <c r="D13" s="21">
        <f>D14+D15</f>
        <v>318</v>
      </c>
      <c r="E13" s="21">
        <f aca="true" t="shared" si="4" ref="E13:V13">E14+E15</f>
        <v>221</v>
      </c>
      <c r="F13" s="21">
        <f t="shared" si="4"/>
        <v>370</v>
      </c>
      <c r="G13" s="21">
        <f t="shared" si="4"/>
        <v>393</v>
      </c>
      <c r="H13" s="21">
        <f t="shared" si="4"/>
        <v>811</v>
      </c>
      <c r="I13" s="21">
        <f t="shared" si="4"/>
        <v>488</v>
      </c>
      <c r="J13" s="21">
        <f t="shared" si="4"/>
        <v>479</v>
      </c>
      <c r="K13" s="21">
        <f t="shared" si="4"/>
        <v>412</v>
      </c>
      <c r="L13" s="21">
        <f t="shared" si="4"/>
        <v>445</v>
      </c>
      <c r="M13" s="21">
        <f t="shared" si="4"/>
        <v>444</v>
      </c>
      <c r="N13" s="21">
        <f t="shared" si="4"/>
        <v>433</v>
      </c>
      <c r="O13" s="21">
        <f t="shared" si="4"/>
        <v>429</v>
      </c>
      <c r="P13" s="21">
        <f t="shared" si="4"/>
        <v>257</v>
      </c>
      <c r="Q13" s="21">
        <f t="shared" si="4"/>
        <v>179</v>
      </c>
      <c r="R13" s="21">
        <f t="shared" si="4"/>
        <v>108</v>
      </c>
      <c r="S13" s="21">
        <f t="shared" si="4"/>
        <v>123</v>
      </c>
      <c r="T13" s="21">
        <f t="shared" si="4"/>
        <v>71</v>
      </c>
      <c r="U13" s="21">
        <f t="shared" si="4"/>
        <v>27</v>
      </c>
      <c r="V13" s="21">
        <f t="shared" si="4"/>
        <v>9</v>
      </c>
      <c r="W13" s="14" t="s">
        <v>45</v>
      </c>
      <c r="X13" s="15">
        <f>V4</f>
        <v>2</v>
      </c>
      <c r="Y13" s="15">
        <f>V5</f>
        <v>7</v>
      </c>
      <c r="Z13" s="16">
        <f t="shared" si="2"/>
        <v>9</v>
      </c>
    </row>
    <row r="14" spans="1:26" ht="15.75" thickBot="1">
      <c r="A14" s="69" t="s">
        <v>23</v>
      </c>
      <c r="B14" s="68"/>
      <c r="C14" s="21">
        <f t="shared" si="1"/>
        <v>2996</v>
      </c>
      <c r="D14" s="21">
        <v>170</v>
      </c>
      <c r="E14" s="21">
        <v>119</v>
      </c>
      <c r="F14" s="21">
        <v>185</v>
      </c>
      <c r="G14" s="21">
        <v>220</v>
      </c>
      <c r="H14" s="21">
        <v>392</v>
      </c>
      <c r="I14" s="21">
        <v>269</v>
      </c>
      <c r="J14" s="21">
        <v>249</v>
      </c>
      <c r="K14" s="21">
        <v>213</v>
      </c>
      <c r="L14" s="21">
        <v>202</v>
      </c>
      <c r="M14" s="21">
        <v>236</v>
      </c>
      <c r="N14" s="21">
        <v>225</v>
      </c>
      <c r="O14" s="21">
        <v>198</v>
      </c>
      <c r="P14" s="21">
        <v>113</v>
      </c>
      <c r="Q14" s="21">
        <v>90</v>
      </c>
      <c r="R14" s="21">
        <v>41</v>
      </c>
      <c r="S14" s="21">
        <v>36</v>
      </c>
      <c r="T14" s="21">
        <v>23</v>
      </c>
      <c r="U14" s="21">
        <v>12</v>
      </c>
      <c r="V14" s="21">
        <v>3</v>
      </c>
      <c r="W14" s="17" t="s">
        <v>46</v>
      </c>
      <c r="X14" s="18">
        <f>X3+X6+X7+X8+X9+X10+X11+X12+X13</f>
        <v>3019</v>
      </c>
      <c r="Y14" s="18">
        <f>Y3+Y6+Y7+Y8+Y9+Y10+Y11+Y12+Y13</f>
        <v>3030</v>
      </c>
      <c r="Z14" s="19">
        <f>X14+Y14</f>
        <v>6049</v>
      </c>
    </row>
    <row r="15" spans="1:22" ht="13.5" thickBot="1">
      <c r="A15" s="69" t="s">
        <v>24</v>
      </c>
      <c r="B15" s="68"/>
      <c r="C15" s="21">
        <f t="shared" si="1"/>
        <v>3021</v>
      </c>
      <c r="D15" s="21">
        <v>148</v>
      </c>
      <c r="E15" s="21">
        <v>102</v>
      </c>
      <c r="F15" s="21">
        <v>185</v>
      </c>
      <c r="G15" s="21">
        <v>173</v>
      </c>
      <c r="H15" s="21">
        <v>419</v>
      </c>
      <c r="I15" s="21">
        <v>219</v>
      </c>
      <c r="J15" s="21">
        <v>230</v>
      </c>
      <c r="K15" s="21">
        <v>199</v>
      </c>
      <c r="L15" s="21">
        <v>243</v>
      </c>
      <c r="M15" s="21">
        <v>208</v>
      </c>
      <c r="N15" s="21">
        <v>208</v>
      </c>
      <c r="O15" s="21">
        <v>231</v>
      </c>
      <c r="P15" s="21">
        <v>144</v>
      </c>
      <c r="Q15" s="21">
        <v>89</v>
      </c>
      <c r="R15" s="21">
        <v>67</v>
      </c>
      <c r="S15" s="21">
        <v>87</v>
      </c>
      <c r="T15" s="21">
        <v>48</v>
      </c>
      <c r="U15" s="21">
        <v>15</v>
      </c>
      <c r="V15" s="21">
        <v>6</v>
      </c>
    </row>
    <row r="16" spans="1:26" ht="15" customHeight="1" thickBot="1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64" t="s">
        <v>47</v>
      </c>
      <c r="X16" s="65"/>
      <c r="Y16" s="65"/>
      <c r="Z16" s="66"/>
    </row>
    <row r="17" spans="1:26" ht="15">
      <c r="A17" s="21" t="s">
        <v>0</v>
      </c>
      <c r="B17" s="21" t="s">
        <v>1</v>
      </c>
      <c r="C17" s="21" t="s">
        <v>2</v>
      </c>
      <c r="D17" s="21" t="s">
        <v>3</v>
      </c>
      <c r="E17" s="21" t="s">
        <v>4</v>
      </c>
      <c r="F17" s="21" t="s">
        <v>5</v>
      </c>
      <c r="G17" s="21" t="s">
        <v>6</v>
      </c>
      <c r="H17" s="21" t="s">
        <v>7</v>
      </c>
      <c r="I17" s="21" t="s">
        <v>8</v>
      </c>
      <c r="J17" s="21" t="s">
        <v>9</v>
      </c>
      <c r="K17" s="21" t="s">
        <v>10</v>
      </c>
      <c r="L17" s="21" t="s">
        <v>11</v>
      </c>
      <c r="M17" s="21" t="s">
        <v>12</v>
      </c>
      <c r="N17" s="21" t="s">
        <v>13</v>
      </c>
      <c r="O17" s="21" t="s">
        <v>14</v>
      </c>
      <c r="P17" s="21" t="s">
        <v>15</v>
      </c>
      <c r="Q17" s="21" t="s">
        <v>16</v>
      </c>
      <c r="R17" s="21" t="s">
        <v>17</v>
      </c>
      <c r="S17" s="21" t="s">
        <v>18</v>
      </c>
      <c r="T17" s="21" t="s">
        <v>19</v>
      </c>
      <c r="U17" s="21" t="s">
        <v>20</v>
      </c>
      <c r="V17" s="21" t="s">
        <v>21</v>
      </c>
      <c r="W17" s="2" t="s">
        <v>31</v>
      </c>
      <c r="X17" s="3" t="s">
        <v>23</v>
      </c>
      <c r="Y17" s="3" t="s">
        <v>32</v>
      </c>
      <c r="Z17" s="4" t="s">
        <v>2</v>
      </c>
    </row>
    <row r="18" spans="1:26" ht="15">
      <c r="A18" s="70" t="s">
        <v>27</v>
      </c>
      <c r="B18" s="70"/>
      <c r="C18" s="21">
        <f t="shared" si="1"/>
        <v>6001</v>
      </c>
      <c r="D18" s="21">
        <f>D19+D20</f>
        <v>319</v>
      </c>
      <c r="E18" s="21">
        <f aca="true" t="shared" si="5" ref="E18:V18">E19+E20</f>
        <v>216</v>
      </c>
      <c r="F18" s="21">
        <f t="shared" si="5"/>
        <v>335</v>
      </c>
      <c r="G18" s="21">
        <f t="shared" si="5"/>
        <v>375</v>
      </c>
      <c r="H18" s="21">
        <f t="shared" si="5"/>
        <v>802</v>
      </c>
      <c r="I18" s="21">
        <f t="shared" si="5"/>
        <v>511</v>
      </c>
      <c r="J18" s="21">
        <f t="shared" si="5"/>
        <v>472</v>
      </c>
      <c r="K18" s="21">
        <f t="shared" si="5"/>
        <v>420</v>
      </c>
      <c r="L18" s="21">
        <f t="shared" si="5"/>
        <v>429</v>
      </c>
      <c r="M18" s="21">
        <f t="shared" si="5"/>
        <v>439</v>
      </c>
      <c r="N18" s="21">
        <f t="shared" si="5"/>
        <v>449</v>
      </c>
      <c r="O18" s="21">
        <f t="shared" si="5"/>
        <v>425</v>
      </c>
      <c r="P18" s="21">
        <f t="shared" si="5"/>
        <v>287</v>
      </c>
      <c r="Q18" s="21">
        <f t="shared" si="5"/>
        <v>179</v>
      </c>
      <c r="R18" s="21">
        <f t="shared" si="5"/>
        <v>112</v>
      </c>
      <c r="S18" s="21">
        <f t="shared" si="5"/>
        <v>118</v>
      </c>
      <c r="T18" s="21">
        <f t="shared" si="5"/>
        <v>67</v>
      </c>
      <c r="U18" s="21">
        <f t="shared" si="5"/>
        <v>37</v>
      </c>
      <c r="V18" s="21">
        <f t="shared" si="5"/>
        <v>9</v>
      </c>
      <c r="W18" s="5" t="s">
        <v>33</v>
      </c>
      <c r="X18" s="6">
        <f>D9+E9+F9+G9</f>
        <v>729</v>
      </c>
      <c r="Y18" s="6">
        <f>D10+E10+F10+G10</f>
        <v>654</v>
      </c>
      <c r="Z18" s="7">
        <f>X18+Y18</f>
        <v>1383</v>
      </c>
    </row>
    <row r="19" spans="1:26" ht="15">
      <c r="A19" s="69" t="s">
        <v>23</v>
      </c>
      <c r="B19" s="68"/>
      <c r="C19" s="21">
        <f t="shared" si="1"/>
        <v>2979</v>
      </c>
      <c r="D19" s="21">
        <v>164</v>
      </c>
      <c r="E19" s="21">
        <v>114</v>
      </c>
      <c r="F19" s="21">
        <v>174</v>
      </c>
      <c r="G19" s="21">
        <v>194</v>
      </c>
      <c r="H19" s="21">
        <v>394</v>
      </c>
      <c r="I19" s="21">
        <v>287</v>
      </c>
      <c r="J19" s="21">
        <v>237</v>
      </c>
      <c r="K19" s="21">
        <v>225</v>
      </c>
      <c r="L19" s="21">
        <v>197</v>
      </c>
      <c r="M19" s="21">
        <v>226</v>
      </c>
      <c r="N19" s="21">
        <v>242</v>
      </c>
      <c r="O19" s="21">
        <v>190</v>
      </c>
      <c r="P19" s="21">
        <v>132</v>
      </c>
      <c r="Q19" s="21">
        <v>82</v>
      </c>
      <c r="R19" s="21">
        <v>48</v>
      </c>
      <c r="S19" s="21">
        <v>41</v>
      </c>
      <c r="T19" s="21">
        <v>19</v>
      </c>
      <c r="U19" s="21">
        <v>10</v>
      </c>
      <c r="V19" s="21">
        <v>3</v>
      </c>
      <c r="W19" s="8" t="s">
        <v>34</v>
      </c>
      <c r="X19" s="9">
        <f>D9+E9+F9</f>
        <v>488</v>
      </c>
      <c r="Y19" s="9">
        <f>D10+E10+F10</f>
        <v>443</v>
      </c>
      <c r="Z19" s="10">
        <f>X19+Y19</f>
        <v>931</v>
      </c>
    </row>
    <row r="20" spans="1:26" ht="15">
      <c r="A20" s="69" t="s">
        <v>24</v>
      </c>
      <c r="B20" s="68"/>
      <c r="C20" s="21">
        <f t="shared" si="1"/>
        <v>3022</v>
      </c>
      <c r="D20" s="21">
        <v>155</v>
      </c>
      <c r="E20" s="21">
        <v>102</v>
      </c>
      <c r="F20" s="21">
        <v>161</v>
      </c>
      <c r="G20" s="21">
        <v>181</v>
      </c>
      <c r="H20" s="21">
        <v>408</v>
      </c>
      <c r="I20" s="21">
        <v>224</v>
      </c>
      <c r="J20" s="21">
        <v>235</v>
      </c>
      <c r="K20" s="21">
        <v>195</v>
      </c>
      <c r="L20" s="21">
        <v>232</v>
      </c>
      <c r="M20" s="21">
        <v>213</v>
      </c>
      <c r="N20" s="21">
        <v>207</v>
      </c>
      <c r="O20" s="21">
        <v>235</v>
      </c>
      <c r="P20" s="21">
        <v>155</v>
      </c>
      <c r="Q20" s="21">
        <v>97</v>
      </c>
      <c r="R20" s="21">
        <v>64</v>
      </c>
      <c r="S20" s="21">
        <v>77</v>
      </c>
      <c r="T20" s="21">
        <v>48</v>
      </c>
      <c r="U20" s="21">
        <v>27</v>
      </c>
      <c r="V20" s="21">
        <v>6</v>
      </c>
      <c r="W20" s="8" t="s">
        <v>35</v>
      </c>
      <c r="X20" s="9">
        <f>G9</f>
        <v>241</v>
      </c>
      <c r="Y20" s="9">
        <f>G10</f>
        <v>211</v>
      </c>
      <c r="Z20" s="10">
        <f>X20+Y20</f>
        <v>452</v>
      </c>
    </row>
    <row r="21" spans="1:26" ht="15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11" t="s">
        <v>38</v>
      </c>
      <c r="X21" s="12">
        <f>H9+I9</f>
        <v>656</v>
      </c>
      <c r="Y21" s="12">
        <f>H10+I10</f>
        <v>626</v>
      </c>
      <c r="Z21" s="13">
        <f aca="true" t="shared" si="6" ref="Z21:Z28">X21+Y21</f>
        <v>1282</v>
      </c>
    </row>
    <row r="22" spans="1:26" ht="15">
      <c r="A22" s="21" t="s">
        <v>0</v>
      </c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1" t="s">
        <v>8</v>
      </c>
      <c r="J22" s="21" t="s">
        <v>9</v>
      </c>
      <c r="K22" s="21" t="s">
        <v>10</v>
      </c>
      <c r="L22" s="21" t="s">
        <v>11</v>
      </c>
      <c r="M22" s="21" t="s">
        <v>12</v>
      </c>
      <c r="N22" s="21" t="s">
        <v>13</v>
      </c>
      <c r="O22" s="21" t="s">
        <v>14</v>
      </c>
      <c r="P22" s="21" t="s">
        <v>15</v>
      </c>
      <c r="Q22" s="21" t="s">
        <v>16</v>
      </c>
      <c r="R22" s="21" t="s">
        <v>17</v>
      </c>
      <c r="S22" s="21" t="s">
        <v>18</v>
      </c>
      <c r="T22" s="21" t="s">
        <v>19</v>
      </c>
      <c r="U22" s="21" t="s">
        <v>20</v>
      </c>
      <c r="V22" s="21" t="s">
        <v>21</v>
      </c>
      <c r="W22" s="11" t="s">
        <v>39</v>
      </c>
      <c r="X22" s="12">
        <f>J9+K9</f>
        <v>452</v>
      </c>
      <c r="Y22" s="12">
        <f>J10+K10</f>
        <v>431</v>
      </c>
      <c r="Z22" s="13">
        <f t="shared" si="6"/>
        <v>883</v>
      </c>
    </row>
    <row r="23" spans="1:26" ht="15">
      <c r="A23" s="70" t="s">
        <v>28</v>
      </c>
      <c r="B23" s="70"/>
      <c r="C23" s="21">
        <f t="shared" si="1"/>
        <v>5989</v>
      </c>
      <c r="D23" s="21">
        <f>D24+D25</f>
        <v>335</v>
      </c>
      <c r="E23" s="21">
        <f aca="true" t="shared" si="7" ref="E23:V23">E24+E25</f>
        <v>216</v>
      </c>
      <c r="F23" s="21">
        <f t="shared" si="7"/>
        <v>310</v>
      </c>
      <c r="G23" s="21">
        <f t="shared" si="7"/>
        <v>336</v>
      </c>
      <c r="H23" s="21">
        <f t="shared" si="7"/>
        <v>733</v>
      </c>
      <c r="I23" s="21">
        <f t="shared" si="7"/>
        <v>466</v>
      </c>
      <c r="J23" s="21">
        <f t="shared" si="7"/>
        <v>485</v>
      </c>
      <c r="K23" s="21">
        <f t="shared" si="7"/>
        <v>446</v>
      </c>
      <c r="L23" s="21">
        <f t="shared" si="7"/>
        <v>399</v>
      </c>
      <c r="M23" s="21">
        <f t="shared" si="7"/>
        <v>457</v>
      </c>
      <c r="N23" s="21">
        <f t="shared" si="7"/>
        <v>426</v>
      </c>
      <c r="O23" s="21">
        <f t="shared" si="7"/>
        <v>430</v>
      </c>
      <c r="P23" s="21">
        <f t="shared" si="7"/>
        <v>348</v>
      </c>
      <c r="Q23" s="21">
        <f t="shared" si="7"/>
        <v>212</v>
      </c>
      <c r="R23" s="21">
        <f t="shared" si="7"/>
        <v>136</v>
      </c>
      <c r="S23" s="21">
        <f t="shared" si="7"/>
        <v>113</v>
      </c>
      <c r="T23" s="21">
        <f t="shared" si="7"/>
        <v>90</v>
      </c>
      <c r="U23" s="21">
        <f t="shared" si="7"/>
        <v>40</v>
      </c>
      <c r="V23" s="21">
        <f t="shared" si="7"/>
        <v>11</v>
      </c>
      <c r="W23" s="11" t="s">
        <v>40</v>
      </c>
      <c r="X23" s="12">
        <f>L9+M9</f>
        <v>454</v>
      </c>
      <c r="Y23" s="12">
        <f>L10+M10</f>
        <v>446</v>
      </c>
      <c r="Z23" s="13">
        <f t="shared" si="6"/>
        <v>900</v>
      </c>
    </row>
    <row r="24" spans="1:26" ht="15">
      <c r="A24" s="69" t="s">
        <v>23</v>
      </c>
      <c r="B24" s="68"/>
      <c r="C24" s="21">
        <f t="shared" si="1"/>
        <v>2976</v>
      </c>
      <c r="D24" s="21">
        <v>162</v>
      </c>
      <c r="E24" s="21">
        <v>111</v>
      </c>
      <c r="F24" s="21">
        <v>166</v>
      </c>
      <c r="G24" s="21">
        <v>169</v>
      </c>
      <c r="H24" s="21">
        <v>360</v>
      </c>
      <c r="I24" s="21">
        <v>255</v>
      </c>
      <c r="J24" s="21">
        <v>266</v>
      </c>
      <c r="K24" s="21">
        <v>243</v>
      </c>
      <c r="L24" s="21">
        <f>184-7</f>
        <v>177</v>
      </c>
      <c r="M24" s="21">
        <f>245-8</f>
        <v>237</v>
      </c>
      <c r="N24" s="21">
        <v>221</v>
      </c>
      <c r="O24" s="21">
        <v>209</v>
      </c>
      <c r="P24" s="21">
        <v>166</v>
      </c>
      <c r="Q24" s="21">
        <v>95</v>
      </c>
      <c r="R24" s="21">
        <v>63</v>
      </c>
      <c r="S24" s="21">
        <v>36</v>
      </c>
      <c r="T24" s="21">
        <v>28</v>
      </c>
      <c r="U24" s="21">
        <v>9</v>
      </c>
      <c r="V24" s="21">
        <v>3</v>
      </c>
      <c r="W24" s="11" t="s">
        <v>41</v>
      </c>
      <c r="X24" s="12">
        <f>N9+O9</f>
        <v>418</v>
      </c>
      <c r="Y24" s="12">
        <f>N10+O10</f>
        <v>428</v>
      </c>
      <c r="Z24" s="13">
        <f t="shared" si="6"/>
        <v>846</v>
      </c>
    </row>
    <row r="25" spans="1:26" ht="15">
      <c r="A25" s="69" t="s">
        <v>24</v>
      </c>
      <c r="B25" s="68"/>
      <c r="C25" s="21">
        <f t="shared" si="1"/>
        <v>3013</v>
      </c>
      <c r="D25" s="21">
        <v>173</v>
      </c>
      <c r="E25" s="21">
        <v>105</v>
      </c>
      <c r="F25" s="21">
        <v>144</v>
      </c>
      <c r="G25" s="21">
        <v>167</v>
      </c>
      <c r="H25" s="21">
        <v>373</v>
      </c>
      <c r="I25" s="21">
        <v>211</v>
      </c>
      <c r="J25" s="21">
        <v>219</v>
      </c>
      <c r="K25" s="21">
        <v>203</v>
      </c>
      <c r="L25" s="21">
        <v>222</v>
      </c>
      <c r="M25" s="21">
        <v>220</v>
      </c>
      <c r="N25" s="21">
        <v>205</v>
      </c>
      <c r="O25" s="21">
        <v>221</v>
      </c>
      <c r="P25" s="21">
        <v>182</v>
      </c>
      <c r="Q25" s="21">
        <v>117</v>
      </c>
      <c r="R25" s="21">
        <v>73</v>
      </c>
      <c r="S25" s="21">
        <v>77</v>
      </c>
      <c r="T25" s="21">
        <v>62</v>
      </c>
      <c r="U25" s="21">
        <v>31</v>
      </c>
      <c r="V25" s="21">
        <v>8</v>
      </c>
      <c r="W25" s="14" t="s">
        <v>42</v>
      </c>
      <c r="X25" s="15">
        <f>P9+Q9</f>
        <v>189</v>
      </c>
      <c r="Y25" s="15">
        <f>P10+Q10</f>
        <v>219</v>
      </c>
      <c r="Z25" s="16">
        <f t="shared" si="6"/>
        <v>408</v>
      </c>
    </row>
    <row r="26" spans="1:26" ht="15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14" t="s">
        <v>43</v>
      </c>
      <c r="X26" s="15">
        <f>R9+S9</f>
        <v>83</v>
      </c>
      <c r="Y26" s="15">
        <f>R10+S10</f>
        <v>153</v>
      </c>
      <c r="Z26" s="16">
        <f t="shared" si="6"/>
        <v>236</v>
      </c>
    </row>
    <row r="27" spans="1:26" ht="15">
      <c r="A27" s="21" t="s">
        <v>0</v>
      </c>
      <c r="B27" s="21" t="s">
        <v>1</v>
      </c>
      <c r="C27" s="21" t="s">
        <v>2</v>
      </c>
      <c r="D27" s="21" t="s">
        <v>3</v>
      </c>
      <c r="E27" s="21" t="s">
        <v>4</v>
      </c>
      <c r="F27" s="21" t="s">
        <v>5</v>
      </c>
      <c r="G27" s="21" t="s">
        <v>6</v>
      </c>
      <c r="H27" s="21" t="s">
        <v>7</v>
      </c>
      <c r="I27" s="21" t="s">
        <v>8</v>
      </c>
      <c r="J27" s="21" t="s">
        <v>9</v>
      </c>
      <c r="K27" s="21" t="s">
        <v>10</v>
      </c>
      <c r="L27" s="21" t="s">
        <v>11</v>
      </c>
      <c r="M27" s="21" t="s">
        <v>12</v>
      </c>
      <c r="N27" s="21" t="s">
        <v>13</v>
      </c>
      <c r="O27" s="21" t="s">
        <v>14</v>
      </c>
      <c r="P27" s="21" t="s">
        <v>15</v>
      </c>
      <c r="Q27" s="21" t="s">
        <v>16</v>
      </c>
      <c r="R27" s="21" t="s">
        <v>17</v>
      </c>
      <c r="S27" s="21" t="s">
        <v>18</v>
      </c>
      <c r="T27" s="21" t="s">
        <v>19</v>
      </c>
      <c r="U27" s="21" t="s">
        <v>20</v>
      </c>
      <c r="V27" s="21" t="s">
        <v>21</v>
      </c>
      <c r="W27" s="14" t="s">
        <v>44</v>
      </c>
      <c r="X27" s="15">
        <f>T9+U9</f>
        <v>37</v>
      </c>
      <c r="Y27" s="15">
        <f>T10+U10</f>
        <v>57</v>
      </c>
      <c r="Z27" s="16">
        <f t="shared" si="6"/>
        <v>94</v>
      </c>
    </row>
    <row r="28" spans="1:26" ht="15">
      <c r="A28" s="70" t="s">
        <v>29</v>
      </c>
      <c r="B28" s="70"/>
      <c r="C28" s="21">
        <f t="shared" si="1"/>
        <v>5963</v>
      </c>
      <c r="D28" s="21">
        <f>D29+D30</f>
        <v>331</v>
      </c>
      <c r="E28" s="21">
        <f aca="true" t="shared" si="8" ref="E28:V28">E29+E30</f>
        <v>216</v>
      </c>
      <c r="F28" s="21">
        <f t="shared" si="8"/>
        <v>296</v>
      </c>
      <c r="G28" s="21">
        <f t="shared" si="8"/>
        <v>300</v>
      </c>
      <c r="H28" s="21">
        <f t="shared" si="8"/>
        <v>774</v>
      </c>
      <c r="I28" s="21">
        <f t="shared" si="8"/>
        <v>506</v>
      </c>
      <c r="J28" s="21">
        <f t="shared" si="8"/>
        <v>467</v>
      </c>
      <c r="K28" s="21">
        <f t="shared" si="8"/>
        <v>455</v>
      </c>
      <c r="L28" s="21">
        <f t="shared" si="8"/>
        <v>390</v>
      </c>
      <c r="M28" s="21">
        <f t="shared" si="8"/>
        <v>463</v>
      </c>
      <c r="N28" s="21">
        <f t="shared" si="8"/>
        <v>417</v>
      </c>
      <c r="O28" s="21">
        <f t="shared" si="8"/>
        <v>433</v>
      </c>
      <c r="P28" s="21">
        <f t="shared" si="8"/>
        <v>352</v>
      </c>
      <c r="Q28" s="21">
        <f t="shared" si="8"/>
        <v>198</v>
      </c>
      <c r="R28" s="21">
        <f t="shared" si="8"/>
        <v>141</v>
      </c>
      <c r="S28" s="21">
        <f t="shared" si="8"/>
        <v>97</v>
      </c>
      <c r="T28" s="21">
        <f t="shared" si="8"/>
        <v>78</v>
      </c>
      <c r="U28" s="21">
        <f t="shared" si="8"/>
        <v>35</v>
      </c>
      <c r="V28" s="21">
        <f t="shared" si="8"/>
        <v>14</v>
      </c>
      <c r="W28" s="14" t="s">
        <v>45</v>
      </c>
      <c r="X28" s="15">
        <f>V9</f>
        <v>1</v>
      </c>
      <c r="Y28" s="15">
        <f>V10</f>
        <v>7</v>
      </c>
      <c r="Z28" s="16">
        <f t="shared" si="6"/>
        <v>8</v>
      </c>
    </row>
    <row r="29" spans="1:26" ht="15.75" thickBot="1">
      <c r="A29" s="67" t="s">
        <v>23</v>
      </c>
      <c r="B29" s="68"/>
      <c r="C29" s="21">
        <f t="shared" si="1"/>
        <v>2955</v>
      </c>
      <c r="D29" s="21">
        <v>162</v>
      </c>
      <c r="E29" s="21">
        <v>107</v>
      </c>
      <c r="F29" s="21">
        <v>163</v>
      </c>
      <c r="G29" s="21">
        <v>149</v>
      </c>
      <c r="H29" s="21">
        <v>391</v>
      </c>
      <c r="I29" s="21">
        <v>267</v>
      </c>
      <c r="J29" s="21">
        <v>263</v>
      </c>
      <c r="K29" s="21">
        <v>238</v>
      </c>
      <c r="L29" s="21">
        <v>178</v>
      </c>
      <c r="M29" s="21">
        <v>232</v>
      </c>
      <c r="N29" s="21">
        <v>210</v>
      </c>
      <c r="O29" s="21">
        <v>213</v>
      </c>
      <c r="P29" s="21">
        <v>169</v>
      </c>
      <c r="Q29" s="21">
        <v>84</v>
      </c>
      <c r="R29" s="21">
        <v>61</v>
      </c>
      <c r="S29" s="21">
        <v>31</v>
      </c>
      <c r="T29" s="21">
        <v>25</v>
      </c>
      <c r="U29" s="21">
        <v>8</v>
      </c>
      <c r="V29" s="21">
        <v>4</v>
      </c>
      <c r="W29" s="17" t="s">
        <v>46</v>
      </c>
      <c r="X29" s="18">
        <f>X18+X21+X22+X23+X24+X25+X26+X27+X28</f>
        <v>3019</v>
      </c>
      <c r="Y29" s="18">
        <f>Y18+Y21+Y22+Y23+Y24+Y25+Y26+Y27+Y28</f>
        <v>3021</v>
      </c>
      <c r="Z29" s="19">
        <f>X29+Y29</f>
        <v>6040</v>
      </c>
    </row>
    <row r="30" spans="1:22" ht="13.5" thickBot="1">
      <c r="A30" s="67" t="s">
        <v>32</v>
      </c>
      <c r="B30" s="68"/>
      <c r="C30" s="21">
        <f t="shared" si="1"/>
        <v>3008</v>
      </c>
      <c r="D30" s="21">
        <v>169</v>
      </c>
      <c r="E30" s="21">
        <v>109</v>
      </c>
      <c r="F30" s="21">
        <v>133</v>
      </c>
      <c r="G30" s="21">
        <v>151</v>
      </c>
      <c r="H30" s="21">
        <v>383</v>
      </c>
      <c r="I30" s="21">
        <v>239</v>
      </c>
      <c r="J30" s="21">
        <v>204</v>
      </c>
      <c r="K30" s="21">
        <v>217</v>
      </c>
      <c r="L30" s="21">
        <v>212</v>
      </c>
      <c r="M30" s="21">
        <v>231</v>
      </c>
      <c r="N30" s="21">
        <v>207</v>
      </c>
      <c r="O30" s="21">
        <v>220</v>
      </c>
      <c r="P30" s="21">
        <v>183</v>
      </c>
      <c r="Q30" s="21">
        <v>114</v>
      </c>
      <c r="R30" s="21">
        <v>80</v>
      </c>
      <c r="S30" s="21">
        <v>66</v>
      </c>
      <c r="T30" s="21">
        <v>53</v>
      </c>
      <c r="U30" s="21">
        <v>27</v>
      </c>
      <c r="V30" s="21">
        <v>10</v>
      </c>
    </row>
    <row r="31" spans="23:26" ht="15" customHeight="1" thickBot="1">
      <c r="W31" s="64" t="s">
        <v>48</v>
      </c>
      <c r="X31" s="65"/>
      <c r="Y31" s="65"/>
      <c r="Z31" s="66"/>
    </row>
    <row r="32" spans="1:26" ht="15">
      <c r="A32" s="21" t="s">
        <v>0</v>
      </c>
      <c r="B32" s="21" t="s">
        <v>1</v>
      </c>
      <c r="C32" s="21" t="s">
        <v>2</v>
      </c>
      <c r="D32" s="21" t="s">
        <v>3</v>
      </c>
      <c r="E32" s="21" t="s">
        <v>4</v>
      </c>
      <c r="F32" s="21" t="s">
        <v>5</v>
      </c>
      <c r="G32" s="21" t="s">
        <v>6</v>
      </c>
      <c r="H32" s="21" t="s">
        <v>7</v>
      </c>
      <c r="I32" s="21" t="s">
        <v>8</v>
      </c>
      <c r="J32" s="21" t="s">
        <v>9</v>
      </c>
      <c r="K32" s="21" t="s">
        <v>10</v>
      </c>
      <c r="L32" s="21" t="s">
        <v>11</v>
      </c>
      <c r="M32" s="21" t="s">
        <v>12</v>
      </c>
      <c r="N32" s="21" t="s">
        <v>13</v>
      </c>
      <c r="O32" s="21" t="s">
        <v>14</v>
      </c>
      <c r="P32" s="21" t="s">
        <v>15</v>
      </c>
      <c r="Q32" s="21" t="s">
        <v>16</v>
      </c>
      <c r="R32" s="21" t="s">
        <v>17</v>
      </c>
      <c r="S32" s="21" t="s">
        <v>18</v>
      </c>
      <c r="T32" s="21" t="s">
        <v>19</v>
      </c>
      <c r="U32" s="21" t="s">
        <v>20</v>
      </c>
      <c r="V32" s="21" t="s">
        <v>21</v>
      </c>
      <c r="W32" s="2" t="s">
        <v>31</v>
      </c>
      <c r="X32" s="3" t="s">
        <v>23</v>
      </c>
      <c r="Y32" s="3" t="s">
        <v>32</v>
      </c>
      <c r="Z32" s="4" t="s">
        <v>2</v>
      </c>
    </row>
    <row r="33" spans="1:26" ht="15">
      <c r="A33" s="70">
        <v>2013</v>
      </c>
      <c r="B33" s="70"/>
      <c r="C33" s="21">
        <f>SUM(D33:V33)</f>
        <v>5982</v>
      </c>
      <c r="D33" s="21">
        <f>D34+D35</f>
        <v>340</v>
      </c>
      <c r="E33" s="21">
        <f aca="true" t="shared" si="9" ref="E33:V33">E34+E35</f>
        <v>205</v>
      </c>
      <c r="F33" s="21">
        <f t="shared" si="9"/>
        <v>291</v>
      </c>
      <c r="G33" s="21">
        <f t="shared" si="9"/>
        <v>297</v>
      </c>
      <c r="H33" s="21">
        <f t="shared" si="9"/>
        <v>741</v>
      </c>
      <c r="I33" s="21">
        <f t="shared" si="9"/>
        <v>526</v>
      </c>
      <c r="J33" s="21">
        <f t="shared" si="9"/>
        <v>457</v>
      </c>
      <c r="K33" s="21">
        <f t="shared" si="9"/>
        <v>480</v>
      </c>
      <c r="L33" s="21">
        <f t="shared" si="9"/>
        <v>382</v>
      </c>
      <c r="M33" s="21">
        <f t="shared" si="9"/>
        <v>445</v>
      </c>
      <c r="N33" s="21">
        <f t="shared" si="9"/>
        <v>431</v>
      </c>
      <c r="O33" s="21">
        <f t="shared" si="9"/>
        <v>424</v>
      </c>
      <c r="P33" s="21">
        <f t="shared" si="9"/>
        <v>375</v>
      </c>
      <c r="Q33" s="21">
        <f t="shared" si="9"/>
        <v>222</v>
      </c>
      <c r="R33" s="21">
        <f t="shared" si="9"/>
        <v>143</v>
      </c>
      <c r="S33" s="21">
        <f t="shared" si="9"/>
        <v>89</v>
      </c>
      <c r="T33" s="21">
        <f t="shared" si="9"/>
        <v>83</v>
      </c>
      <c r="U33" s="21">
        <f t="shared" si="9"/>
        <v>43</v>
      </c>
      <c r="V33" s="21">
        <f t="shared" si="9"/>
        <v>8</v>
      </c>
      <c r="W33" s="5" t="s">
        <v>33</v>
      </c>
      <c r="X33" s="6">
        <f>D14+E14+F14+G14</f>
        <v>694</v>
      </c>
      <c r="Y33" s="6">
        <f>D15+E15+F15+G15</f>
        <v>608</v>
      </c>
      <c r="Z33" s="7">
        <f>X33+Y33</f>
        <v>1302</v>
      </c>
    </row>
    <row r="34" spans="1:26" ht="15">
      <c r="A34" s="67" t="s">
        <v>23</v>
      </c>
      <c r="B34" s="68"/>
      <c r="C34" s="21">
        <f>SUM(D34:V34)</f>
        <v>2969</v>
      </c>
      <c r="D34" s="21">
        <v>167</v>
      </c>
      <c r="E34" s="21">
        <v>109</v>
      </c>
      <c r="F34" s="21">
        <v>155</v>
      </c>
      <c r="G34" s="21">
        <v>147</v>
      </c>
      <c r="H34" s="21">
        <v>380</v>
      </c>
      <c r="I34" s="21">
        <v>278</v>
      </c>
      <c r="J34" s="21">
        <v>253</v>
      </c>
      <c r="K34" s="21">
        <v>249</v>
      </c>
      <c r="L34" s="21">
        <v>189</v>
      </c>
      <c r="M34" s="21">
        <v>215</v>
      </c>
      <c r="N34" s="21">
        <v>218</v>
      </c>
      <c r="O34" s="21">
        <v>214</v>
      </c>
      <c r="P34" s="21">
        <v>170</v>
      </c>
      <c r="Q34" s="21">
        <v>95</v>
      </c>
      <c r="R34" s="21">
        <v>65</v>
      </c>
      <c r="S34" s="21">
        <v>28</v>
      </c>
      <c r="T34" s="21">
        <v>20</v>
      </c>
      <c r="U34" s="21">
        <v>15</v>
      </c>
      <c r="V34" s="21">
        <v>2</v>
      </c>
      <c r="W34" s="8" t="s">
        <v>34</v>
      </c>
      <c r="X34" s="9">
        <f>D14+E14+F14</f>
        <v>474</v>
      </c>
      <c r="Y34" s="9">
        <f>D15+E15+F15</f>
        <v>435</v>
      </c>
      <c r="Z34" s="10">
        <f>X34+Y34</f>
        <v>909</v>
      </c>
    </row>
    <row r="35" spans="1:26" ht="15">
      <c r="A35" s="67" t="s">
        <v>32</v>
      </c>
      <c r="B35" s="68"/>
      <c r="C35" s="21">
        <f>SUM(D35:V35)</f>
        <v>3013</v>
      </c>
      <c r="D35" s="21">
        <v>173</v>
      </c>
      <c r="E35" s="21">
        <v>96</v>
      </c>
      <c r="F35" s="21">
        <v>136</v>
      </c>
      <c r="G35" s="21">
        <v>150</v>
      </c>
      <c r="H35" s="21">
        <v>361</v>
      </c>
      <c r="I35" s="21">
        <v>248</v>
      </c>
      <c r="J35" s="21">
        <v>204</v>
      </c>
      <c r="K35" s="21">
        <v>231</v>
      </c>
      <c r="L35" s="21">
        <v>193</v>
      </c>
      <c r="M35" s="21">
        <v>230</v>
      </c>
      <c r="N35" s="21">
        <v>213</v>
      </c>
      <c r="O35" s="21">
        <v>210</v>
      </c>
      <c r="P35" s="21">
        <v>205</v>
      </c>
      <c r="Q35" s="21">
        <v>127</v>
      </c>
      <c r="R35" s="21">
        <v>78</v>
      </c>
      <c r="S35" s="21">
        <v>61</v>
      </c>
      <c r="T35" s="21">
        <v>63</v>
      </c>
      <c r="U35" s="21">
        <v>28</v>
      </c>
      <c r="V35" s="21">
        <v>6</v>
      </c>
      <c r="W35" s="8" t="s">
        <v>35</v>
      </c>
      <c r="X35" s="9">
        <f>G14</f>
        <v>220</v>
      </c>
      <c r="Y35" s="9">
        <f>G15</f>
        <v>173</v>
      </c>
      <c r="Z35" s="10">
        <f>X35+Y35</f>
        <v>393</v>
      </c>
    </row>
    <row r="36" spans="23:26" ht="15">
      <c r="W36" s="11" t="s">
        <v>38</v>
      </c>
      <c r="X36" s="12">
        <f>H14+I14</f>
        <v>661</v>
      </c>
      <c r="Y36" s="12">
        <f>H15+I15</f>
        <v>638</v>
      </c>
      <c r="Z36" s="13">
        <f aca="true" t="shared" si="10" ref="Z36:Z43">X36+Y36</f>
        <v>1299</v>
      </c>
    </row>
    <row r="37" spans="1:26" ht="15">
      <c r="A37" s="21" t="s">
        <v>0</v>
      </c>
      <c r="B37" s="21" t="s">
        <v>1</v>
      </c>
      <c r="C37" s="21" t="s">
        <v>2</v>
      </c>
      <c r="D37" s="21" t="s">
        <v>3</v>
      </c>
      <c r="E37" s="21" t="s">
        <v>4</v>
      </c>
      <c r="F37" s="21" t="s">
        <v>5</v>
      </c>
      <c r="G37" s="21" t="s">
        <v>6</v>
      </c>
      <c r="H37" s="21" t="s">
        <v>7</v>
      </c>
      <c r="I37" s="21" t="s">
        <v>8</v>
      </c>
      <c r="J37" s="21" t="s">
        <v>9</v>
      </c>
      <c r="K37" s="21" t="s">
        <v>10</v>
      </c>
      <c r="L37" s="21" t="s">
        <v>11</v>
      </c>
      <c r="M37" s="21" t="s">
        <v>12</v>
      </c>
      <c r="N37" s="21" t="s">
        <v>13</v>
      </c>
      <c r="O37" s="21" t="s">
        <v>14</v>
      </c>
      <c r="P37" s="21" t="s">
        <v>15</v>
      </c>
      <c r="Q37" s="21" t="s">
        <v>16</v>
      </c>
      <c r="R37" s="21" t="s">
        <v>17</v>
      </c>
      <c r="S37" s="21" t="s">
        <v>18</v>
      </c>
      <c r="T37" s="21" t="s">
        <v>19</v>
      </c>
      <c r="U37" s="21" t="s">
        <v>20</v>
      </c>
      <c r="V37" s="21" t="s">
        <v>21</v>
      </c>
      <c r="W37" s="11" t="s">
        <v>39</v>
      </c>
      <c r="X37" s="12">
        <f>J14+K14</f>
        <v>462</v>
      </c>
      <c r="Y37" s="12">
        <f>J15+K15</f>
        <v>429</v>
      </c>
      <c r="Z37" s="13">
        <f t="shared" si="10"/>
        <v>891</v>
      </c>
    </row>
    <row r="38" spans="1:26" ht="15">
      <c r="A38" s="70">
        <v>2014</v>
      </c>
      <c r="B38" s="70"/>
      <c r="C38" s="21">
        <f>SUM(D38:V38)</f>
        <v>5971</v>
      </c>
      <c r="D38" s="21">
        <f>D39+D40</f>
        <v>339</v>
      </c>
      <c r="E38" s="21">
        <f aca="true" t="shared" si="11" ref="E38:V38">E39+E40</f>
        <v>216</v>
      </c>
      <c r="F38" s="21">
        <f t="shared" si="11"/>
        <v>275</v>
      </c>
      <c r="G38" s="21">
        <f t="shared" si="11"/>
        <v>278</v>
      </c>
      <c r="H38" s="21">
        <f t="shared" si="11"/>
        <v>694</v>
      </c>
      <c r="I38" s="21">
        <f t="shared" si="11"/>
        <v>547</v>
      </c>
      <c r="J38" s="21">
        <f t="shared" si="11"/>
        <v>444</v>
      </c>
      <c r="K38" s="21">
        <f t="shared" si="11"/>
        <v>482</v>
      </c>
      <c r="L38" s="21">
        <f t="shared" si="11"/>
        <v>402</v>
      </c>
      <c r="M38" s="21">
        <f t="shared" si="11"/>
        <v>446</v>
      </c>
      <c r="N38" s="21">
        <f t="shared" si="11"/>
        <v>432</v>
      </c>
      <c r="O38" s="21">
        <f t="shared" si="11"/>
        <v>421</v>
      </c>
      <c r="P38" s="21">
        <f t="shared" si="11"/>
        <v>394</v>
      </c>
      <c r="Q38" s="21">
        <f t="shared" si="11"/>
        <v>229</v>
      </c>
      <c r="R38" s="21">
        <f t="shared" si="11"/>
        <v>154</v>
      </c>
      <c r="S38" s="21">
        <f t="shared" si="11"/>
        <v>84</v>
      </c>
      <c r="T38" s="21">
        <f t="shared" si="11"/>
        <v>85</v>
      </c>
      <c r="U38" s="21">
        <f t="shared" si="11"/>
        <v>40</v>
      </c>
      <c r="V38" s="21">
        <f t="shared" si="11"/>
        <v>9</v>
      </c>
      <c r="W38" s="11" t="s">
        <v>40</v>
      </c>
      <c r="X38" s="12">
        <f>L14+M14</f>
        <v>438</v>
      </c>
      <c r="Y38" s="12">
        <f>L15+M15</f>
        <v>451</v>
      </c>
      <c r="Z38" s="13">
        <f t="shared" si="10"/>
        <v>889</v>
      </c>
    </row>
    <row r="39" spans="1:26" ht="15">
      <c r="A39" s="67" t="s">
        <v>23</v>
      </c>
      <c r="B39" s="68"/>
      <c r="C39" s="21">
        <f>SUM(D39:V39)</f>
        <v>2977</v>
      </c>
      <c r="D39" s="21">
        <v>171</v>
      </c>
      <c r="E39" s="21">
        <v>111</v>
      </c>
      <c r="F39" s="21">
        <v>142</v>
      </c>
      <c r="G39" s="21">
        <v>144</v>
      </c>
      <c r="H39" s="21">
        <v>358</v>
      </c>
      <c r="I39" s="21">
        <v>278</v>
      </c>
      <c r="J39" s="21">
        <v>261</v>
      </c>
      <c r="K39" s="21">
        <v>247</v>
      </c>
      <c r="L39" s="21">
        <v>211</v>
      </c>
      <c r="M39" s="21">
        <v>206</v>
      </c>
      <c r="N39" s="21">
        <v>222</v>
      </c>
      <c r="O39" s="21">
        <v>212</v>
      </c>
      <c r="P39" s="21">
        <v>179</v>
      </c>
      <c r="Q39" s="21">
        <v>94</v>
      </c>
      <c r="R39" s="21">
        <v>77</v>
      </c>
      <c r="S39" s="21">
        <v>29</v>
      </c>
      <c r="T39" s="21">
        <v>20</v>
      </c>
      <c r="U39" s="21">
        <v>14</v>
      </c>
      <c r="V39" s="21">
        <v>1</v>
      </c>
      <c r="W39" s="11" t="s">
        <v>41</v>
      </c>
      <c r="X39" s="12">
        <f>N14+O14</f>
        <v>423</v>
      </c>
      <c r="Y39" s="12">
        <f>N15+O15</f>
        <v>439</v>
      </c>
      <c r="Z39" s="13">
        <f t="shared" si="10"/>
        <v>862</v>
      </c>
    </row>
    <row r="40" spans="1:26" ht="15">
      <c r="A40" s="67" t="s">
        <v>32</v>
      </c>
      <c r="B40" s="68"/>
      <c r="C40" s="21">
        <f>SUM(D40:V40)</f>
        <v>2994</v>
      </c>
      <c r="D40" s="21">
        <v>168</v>
      </c>
      <c r="E40" s="21">
        <v>105</v>
      </c>
      <c r="F40" s="21">
        <v>133</v>
      </c>
      <c r="G40" s="21">
        <v>134</v>
      </c>
      <c r="H40" s="21">
        <v>336</v>
      </c>
      <c r="I40" s="21">
        <v>269</v>
      </c>
      <c r="J40" s="21">
        <v>183</v>
      </c>
      <c r="K40" s="21">
        <v>235</v>
      </c>
      <c r="L40" s="21">
        <v>191</v>
      </c>
      <c r="M40" s="21">
        <v>240</v>
      </c>
      <c r="N40" s="21">
        <v>210</v>
      </c>
      <c r="O40" s="21">
        <v>209</v>
      </c>
      <c r="P40" s="21">
        <v>215</v>
      </c>
      <c r="Q40" s="21">
        <v>135</v>
      </c>
      <c r="R40" s="21">
        <v>77</v>
      </c>
      <c r="S40" s="21">
        <v>55</v>
      </c>
      <c r="T40" s="21">
        <v>65</v>
      </c>
      <c r="U40" s="21">
        <v>26</v>
      </c>
      <c r="V40" s="21">
        <v>8</v>
      </c>
      <c r="W40" s="14" t="s">
        <v>42</v>
      </c>
      <c r="X40" s="15">
        <f>P14+Q14</f>
        <v>203</v>
      </c>
      <c r="Y40" s="15">
        <f>P15+Q15</f>
        <v>233</v>
      </c>
      <c r="Z40" s="16">
        <f t="shared" si="10"/>
        <v>436</v>
      </c>
    </row>
    <row r="41" spans="23:26" ht="15">
      <c r="W41" s="14" t="s">
        <v>43</v>
      </c>
      <c r="X41" s="15">
        <f>R14+S14</f>
        <v>77</v>
      </c>
      <c r="Y41" s="15">
        <f>R15+S15</f>
        <v>154</v>
      </c>
      <c r="Z41" s="16">
        <f t="shared" si="10"/>
        <v>231</v>
      </c>
    </row>
    <row r="42" spans="1:26" ht="15">
      <c r="A42" s="21" t="s">
        <v>0</v>
      </c>
      <c r="B42" s="21" t="s">
        <v>1</v>
      </c>
      <c r="C42" s="21" t="s">
        <v>2</v>
      </c>
      <c r="D42" s="21" t="s">
        <v>3</v>
      </c>
      <c r="E42" s="21" t="s">
        <v>4</v>
      </c>
      <c r="F42" s="21" t="s">
        <v>5</v>
      </c>
      <c r="G42" s="21" t="s">
        <v>6</v>
      </c>
      <c r="H42" s="21" t="s">
        <v>7</v>
      </c>
      <c r="I42" s="21" t="s">
        <v>8</v>
      </c>
      <c r="J42" s="21" t="s">
        <v>9</v>
      </c>
      <c r="K42" s="21" t="s">
        <v>10</v>
      </c>
      <c r="L42" s="21" t="s">
        <v>11</v>
      </c>
      <c r="M42" s="21" t="s">
        <v>12</v>
      </c>
      <c r="N42" s="21" t="s">
        <v>13</v>
      </c>
      <c r="O42" s="21" t="s">
        <v>14</v>
      </c>
      <c r="P42" s="21" t="s">
        <v>15</v>
      </c>
      <c r="Q42" s="21" t="s">
        <v>16</v>
      </c>
      <c r="R42" s="21" t="s">
        <v>17</v>
      </c>
      <c r="S42" s="21" t="s">
        <v>18</v>
      </c>
      <c r="T42" s="21" t="s">
        <v>19</v>
      </c>
      <c r="U42" s="21" t="s">
        <v>20</v>
      </c>
      <c r="V42" s="21" t="s">
        <v>21</v>
      </c>
      <c r="W42" s="14" t="s">
        <v>44</v>
      </c>
      <c r="X42" s="15">
        <f>T14+U14</f>
        <v>35</v>
      </c>
      <c r="Y42" s="15">
        <f>T15+U15</f>
        <v>63</v>
      </c>
      <c r="Z42" s="16">
        <f t="shared" si="10"/>
        <v>98</v>
      </c>
    </row>
    <row r="43" spans="1:26" ht="15">
      <c r="A43" s="70">
        <v>2015</v>
      </c>
      <c r="B43" s="70"/>
      <c r="C43" s="21">
        <f>SUM(D43:V43)</f>
        <v>5940</v>
      </c>
      <c r="D43" s="21">
        <f>D44+D45</f>
        <v>322</v>
      </c>
      <c r="E43" s="21">
        <f aca="true" t="shared" si="12" ref="E43:V43">E44+E45</f>
        <v>215</v>
      </c>
      <c r="F43" s="21">
        <f t="shared" si="12"/>
        <v>271</v>
      </c>
      <c r="G43" s="21">
        <f t="shared" si="12"/>
        <v>263</v>
      </c>
      <c r="H43" s="21">
        <f t="shared" si="12"/>
        <v>674</v>
      </c>
      <c r="I43" s="21">
        <f t="shared" si="12"/>
        <v>520</v>
      </c>
      <c r="J43" s="21">
        <f t="shared" si="12"/>
        <v>465</v>
      </c>
      <c r="K43" s="21">
        <f t="shared" si="12"/>
        <v>474</v>
      </c>
      <c r="L43" s="21">
        <f t="shared" si="12"/>
        <v>423</v>
      </c>
      <c r="M43" s="21">
        <f t="shared" si="12"/>
        <v>417</v>
      </c>
      <c r="N43" s="21">
        <f t="shared" si="12"/>
        <v>438</v>
      </c>
      <c r="O43" s="21">
        <f t="shared" si="12"/>
        <v>431</v>
      </c>
      <c r="P43" s="21">
        <f t="shared" si="12"/>
        <v>395</v>
      </c>
      <c r="Q43" s="21">
        <f t="shared" si="12"/>
        <v>257</v>
      </c>
      <c r="R43" s="21">
        <f t="shared" si="12"/>
        <v>155</v>
      </c>
      <c r="S43" s="21">
        <f t="shared" si="12"/>
        <v>90</v>
      </c>
      <c r="T43" s="21">
        <f t="shared" si="12"/>
        <v>83</v>
      </c>
      <c r="U43" s="21">
        <f t="shared" si="12"/>
        <v>36</v>
      </c>
      <c r="V43" s="21">
        <f t="shared" si="12"/>
        <v>11</v>
      </c>
      <c r="W43" s="14" t="s">
        <v>45</v>
      </c>
      <c r="X43" s="15">
        <f>V14</f>
        <v>3</v>
      </c>
      <c r="Y43" s="15">
        <f>V15</f>
        <v>6</v>
      </c>
      <c r="Z43" s="16">
        <f t="shared" si="10"/>
        <v>9</v>
      </c>
    </row>
    <row r="44" spans="1:26" ht="15.75" thickBot="1">
      <c r="A44" s="67" t="s">
        <v>23</v>
      </c>
      <c r="B44" s="68"/>
      <c r="C44" s="21">
        <f>SUM(D44:V44)</f>
        <v>2959</v>
      </c>
      <c r="D44" s="21">
        <v>161</v>
      </c>
      <c r="E44" s="21">
        <v>111</v>
      </c>
      <c r="F44" s="21">
        <v>140</v>
      </c>
      <c r="G44" s="21">
        <v>137</v>
      </c>
      <c r="H44" s="21">
        <v>355</v>
      </c>
      <c r="I44" s="21">
        <v>257</v>
      </c>
      <c r="J44" s="21">
        <v>269</v>
      </c>
      <c r="K44" s="21">
        <v>237</v>
      </c>
      <c r="L44" s="21">
        <v>228</v>
      </c>
      <c r="M44" s="21">
        <v>193</v>
      </c>
      <c r="N44" s="21">
        <v>221</v>
      </c>
      <c r="O44" s="21">
        <v>224</v>
      </c>
      <c r="P44" s="21">
        <v>174</v>
      </c>
      <c r="Q44" s="21">
        <v>113</v>
      </c>
      <c r="R44" s="21">
        <v>70</v>
      </c>
      <c r="S44" s="21">
        <v>36</v>
      </c>
      <c r="T44" s="21">
        <v>20</v>
      </c>
      <c r="U44" s="21">
        <v>12</v>
      </c>
      <c r="V44" s="21">
        <v>1</v>
      </c>
      <c r="W44" s="17" t="s">
        <v>46</v>
      </c>
      <c r="X44" s="18">
        <f>X33+X36+X37+X38+X39+X40+X41+X42+X43</f>
        <v>2996</v>
      </c>
      <c r="Y44" s="18">
        <f>Y33+Y36+Y37+Y38+Y39+Y40+Y41+Y42+Y43</f>
        <v>3021</v>
      </c>
      <c r="Z44" s="19">
        <f>X44+Y44</f>
        <v>6017</v>
      </c>
    </row>
    <row r="45" spans="1:22" ht="13.5" thickBot="1">
      <c r="A45" s="67" t="s">
        <v>32</v>
      </c>
      <c r="B45" s="68"/>
      <c r="C45" s="21">
        <f>SUM(D45:V45)</f>
        <v>2981</v>
      </c>
      <c r="D45" s="21">
        <v>161</v>
      </c>
      <c r="E45" s="21">
        <v>104</v>
      </c>
      <c r="F45" s="21">
        <v>131</v>
      </c>
      <c r="G45" s="21">
        <v>126</v>
      </c>
      <c r="H45" s="21">
        <v>319</v>
      </c>
      <c r="I45" s="21">
        <v>263</v>
      </c>
      <c r="J45" s="21">
        <v>196</v>
      </c>
      <c r="K45" s="21">
        <v>237</v>
      </c>
      <c r="L45" s="21">
        <v>195</v>
      </c>
      <c r="M45" s="21">
        <v>224</v>
      </c>
      <c r="N45" s="21">
        <v>217</v>
      </c>
      <c r="O45" s="21">
        <v>207</v>
      </c>
      <c r="P45" s="21">
        <v>221</v>
      </c>
      <c r="Q45" s="21">
        <v>144</v>
      </c>
      <c r="R45" s="21">
        <v>85</v>
      </c>
      <c r="S45" s="21">
        <v>54</v>
      </c>
      <c r="T45" s="21">
        <v>63</v>
      </c>
      <c r="U45" s="21">
        <v>24</v>
      </c>
      <c r="V45" s="21">
        <v>10</v>
      </c>
    </row>
    <row r="46" spans="23:26" ht="18" customHeight="1" thickBot="1">
      <c r="W46" s="64" t="s">
        <v>49</v>
      </c>
      <c r="X46" s="65"/>
      <c r="Y46" s="65"/>
      <c r="Z46" s="66"/>
    </row>
    <row r="47" spans="1:26" ht="15">
      <c r="A47" s="21" t="s">
        <v>0</v>
      </c>
      <c r="B47" s="21" t="s">
        <v>1</v>
      </c>
      <c r="C47" s="21" t="s">
        <v>2</v>
      </c>
      <c r="D47" s="21" t="s">
        <v>3</v>
      </c>
      <c r="E47" s="21" t="s">
        <v>4</v>
      </c>
      <c r="F47" s="21" t="s">
        <v>5</v>
      </c>
      <c r="G47" s="21" t="s">
        <v>6</v>
      </c>
      <c r="H47" s="21" t="s">
        <v>7</v>
      </c>
      <c r="I47" s="21" t="s">
        <v>8</v>
      </c>
      <c r="J47" s="21" t="s">
        <v>9</v>
      </c>
      <c r="K47" s="21" t="s">
        <v>10</v>
      </c>
      <c r="L47" s="21" t="s">
        <v>11</v>
      </c>
      <c r="M47" s="21" t="s">
        <v>12</v>
      </c>
      <c r="N47" s="21" t="s">
        <v>13</v>
      </c>
      <c r="O47" s="21" t="s">
        <v>14</v>
      </c>
      <c r="P47" s="21" t="s">
        <v>15</v>
      </c>
      <c r="Q47" s="21" t="s">
        <v>16</v>
      </c>
      <c r="R47" s="21" t="s">
        <v>17</v>
      </c>
      <c r="S47" s="21" t="s">
        <v>18</v>
      </c>
      <c r="T47" s="21" t="s">
        <v>19</v>
      </c>
      <c r="U47" s="21" t="s">
        <v>20</v>
      </c>
      <c r="V47" s="21" t="s">
        <v>21</v>
      </c>
      <c r="W47" s="2"/>
      <c r="X47" s="3"/>
      <c r="Y47" s="3"/>
      <c r="Z47" s="4"/>
    </row>
    <row r="48" spans="1:26" ht="15">
      <c r="A48" s="70">
        <v>2016</v>
      </c>
      <c r="B48" s="70"/>
      <c r="C48" s="21">
        <f>SUM(D48:V48)</f>
        <v>5912</v>
      </c>
      <c r="D48" s="21">
        <f>D49+D50</f>
        <v>319</v>
      </c>
      <c r="E48" s="21">
        <f aca="true" t="shared" si="13" ref="E48:V48">E49+E50</f>
        <v>207</v>
      </c>
      <c r="F48" s="21">
        <f t="shared" si="13"/>
        <v>282</v>
      </c>
      <c r="G48" s="21">
        <f t="shared" si="13"/>
        <v>248</v>
      </c>
      <c r="H48" s="21">
        <f t="shared" si="13"/>
        <v>603</v>
      </c>
      <c r="I48" s="21">
        <f t="shared" si="13"/>
        <v>538</v>
      </c>
      <c r="J48" s="21">
        <f t="shared" si="13"/>
        <v>475</v>
      </c>
      <c r="K48" s="21">
        <f t="shared" si="13"/>
        <v>445</v>
      </c>
      <c r="L48" s="21">
        <f t="shared" si="13"/>
        <v>430</v>
      </c>
      <c r="M48" s="21">
        <f t="shared" si="13"/>
        <v>396</v>
      </c>
      <c r="N48" s="21">
        <f t="shared" si="13"/>
        <v>444</v>
      </c>
      <c r="O48" s="21">
        <f t="shared" si="13"/>
        <v>411</v>
      </c>
      <c r="P48" s="21">
        <f t="shared" si="13"/>
        <v>398</v>
      </c>
      <c r="Q48" s="21">
        <f t="shared" si="13"/>
        <v>281</v>
      </c>
      <c r="R48" s="21">
        <f t="shared" si="13"/>
        <v>162</v>
      </c>
      <c r="S48" s="21">
        <f t="shared" si="13"/>
        <v>151</v>
      </c>
      <c r="T48" s="21">
        <f t="shared" si="13"/>
        <v>72</v>
      </c>
      <c r="U48" s="21">
        <f t="shared" si="13"/>
        <v>41</v>
      </c>
      <c r="V48" s="21">
        <f t="shared" si="13"/>
        <v>9</v>
      </c>
      <c r="W48" s="5" t="s">
        <v>33</v>
      </c>
      <c r="X48" s="6">
        <f>D19+E19+F19+G19</f>
        <v>646</v>
      </c>
      <c r="Y48" s="6">
        <f>D20+E20+F20+G20</f>
        <v>599</v>
      </c>
      <c r="Z48" s="7">
        <f>X48+Y48</f>
        <v>1245</v>
      </c>
    </row>
    <row r="49" spans="1:26" ht="15">
      <c r="A49" s="67" t="s">
        <v>23</v>
      </c>
      <c r="B49" s="68"/>
      <c r="C49" s="21">
        <f>SUM(D49:V49)</f>
        <v>2957</v>
      </c>
      <c r="D49" s="21">
        <v>164</v>
      </c>
      <c r="E49" s="21">
        <v>102</v>
      </c>
      <c r="F49" s="21">
        <v>143</v>
      </c>
      <c r="G49" s="21">
        <v>138</v>
      </c>
      <c r="H49" s="21">
        <v>322</v>
      </c>
      <c r="I49" s="21">
        <v>262</v>
      </c>
      <c r="J49" s="21">
        <v>273</v>
      </c>
      <c r="K49" s="21">
        <v>232</v>
      </c>
      <c r="L49" s="21">
        <v>229</v>
      </c>
      <c r="M49" s="21">
        <v>182</v>
      </c>
      <c r="N49" s="21">
        <v>225</v>
      </c>
      <c r="O49" s="21">
        <v>201</v>
      </c>
      <c r="P49" s="21">
        <f>199-12</f>
        <v>187</v>
      </c>
      <c r="Q49" s="21">
        <v>126</v>
      </c>
      <c r="R49" s="21">
        <v>70</v>
      </c>
      <c r="S49" s="21">
        <v>70</v>
      </c>
      <c r="T49" s="21">
        <v>17</v>
      </c>
      <c r="U49" s="21">
        <v>13</v>
      </c>
      <c r="V49" s="21">
        <v>1</v>
      </c>
      <c r="W49" s="8" t="s">
        <v>34</v>
      </c>
      <c r="X49" s="9">
        <f>D19+E19+F19</f>
        <v>452</v>
      </c>
      <c r="Y49" s="9">
        <f>D20+E20+F20</f>
        <v>418</v>
      </c>
      <c r="Z49" s="10">
        <f>X49+Y49</f>
        <v>870</v>
      </c>
    </row>
    <row r="50" spans="1:26" ht="15">
      <c r="A50" s="67" t="s">
        <v>32</v>
      </c>
      <c r="B50" s="68"/>
      <c r="C50" s="21">
        <f>SUM(D50:V50)</f>
        <v>2955</v>
      </c>
      <c r="D50" s="21">
        <v>155</v>
      </c>
      <c r="E50" s="21">
        <v>105</v>
      </c>
      <c r="F50" s="21">
        <v>139</v>
      </c>
      <c r="G50" s="21">
        <v>110</v>
      </c>
      <c r="H50" s="21">
        <v>281</v>
      </c>
      <c r="I50" s="21">
        <v>276</v>
      </c>
      <c r="J50" s="21">
        <v>202</v>
      </c>
      <c r="K50" s="21">
        <v>213</v>
      </c>
      <c r="L50" s="21">
        <v>201</v>
      </c>
      <c r="M50" s="21">
        <v>214</v>
      </c>
      <c r="N50" s="21">
        <v>219</v>
      </c>
      <c r="O50" s="21">
        <v>210</v>
      </c>
      <c r="P50" s="21">
        <v>211</v>
      </c>
      <c r="Q50" s="21">
        <v>155</v>
      </c>
      <c r="R50" s="21">
        <v>92</v>
      </c>
      <c r="S50" s="21">
        <f>92-11</f>
        <v>81</v>
      </c>
      <c r="T50" s="21">
        <v>55</v>
      </c>
      <c r="U50" s="21">
        <v>28</v>
      </c>
      <c r="V50" s="21">
        <v>8</v>
      </c>
      <c r="W50" s="8" t="s">
        <v>35</v>
      </c>
      <c r="X50" s="9">
        <f>G29</f>
        <v>149</v>
      </c>
      <c r="Y50" s="9">
        <f>G20</f>
        <v>181</v>
      </c>
      <c r="Z50" s="10">
        <f>X50+Y50</f>
        <v>330</v>
      </c>
    </row>
    <row r="51" spans="23:26" ht="15">
      <c r="W51" s="11" t="s">
        <v>38</v>
      </c>
      <c r="X51" s="12">
        <f>H19+I19</f>
        <v>681</v>
      </c>
      <c r="Y51" s="12">
        <f>H20+I20</f>
        <v>632</v>
      </c>
      <c r="Z51" s="13">
        <f aca="true" t="shared" si="14" ref="Z51:Z58">X51+Y51</f>
        <v>1313</v>
      </c>
    </row>
    <row r="52" spans="23:26" ht="15">
      <c r="W52" s="11" t="s">
        <v>39</v>
      </c>
      <c r="X52" s="12">
        <f>J19+K19</f>
        <v>462</v>
      </c>
      <c r="Y52" s="12">
        <f>J20+K20</f>
        <v>430</v>
      </c>
      <c r="Z52" s="13">
        <f t="shared" si="14"/>
        <v>892</v>
      </c>
    </row>
    <row r="53" spans="23:26" ht="15">
      <c r="W53" s="11" t="s">
        <v>40</v>
      </c>
      <c r="X53" s="12">
        <f>L19+M19</f>
        <v>423</v>
      </c>
      <c r="Y53" s="12">
        <f>L20+M20</f>
        <v>445</v>
      </c>
      <c r="Z53" s="13">
        <f t="shared" si="14"/>
        <v>868</v>
      </c>
    </row>
    <row r="54" spans="23:26" ht="15">
      <c r="W54" s="11" t="s">
        <v>41</v>
      </c>
      <c r="X54" s="12">
        <f>N19+O19</f>
        <v>432</v>
      </c>
      <c r="Y54" s="12">
        <f>N20+O20</f>
        <v>442</v>
      </c>
      <c r="Z54" s="13">
        <f t="shared" si="14"/>
        <v>874</v>
      </c>
    </row>
    <row r="55" spans="23:26" ht="15">
      <c r="W55" s="14" t="s">
        <v>42</v>
      </c>
      <c r="X55" s="15">
        <f>P19+Q19</f>
        <v>214</v>
      </c>
      <c r="Y55" s="15">
        <f>P20+Q20</f>
        <v>252</v>
      </c>
      <c r="Z55" s="16">
        <f t="shared" si="14"/>
        <v>466</v>
      </c>
    </row>
    <row r="56" spans="23:26" ht="15">
      <c r="W56" s="14" t="s">
        <v>43</v>
      </c>
      <c r="X56" s="15">
        <f>R19+S19</f>
        <v>89</v>
      </c>
      <c r="Y56" s="15">
        <f>R20+S20</f>
        <v>141</v>
      </c>
      <c r="Z56" s="16">
        <f t="shared" si="14"/>
        <v>230</v>
      </c>
    </row>
    <row r="57" spans="23:26" ht="15">
      <c r="W57" s="14" t="s">
        <v>44</v>
      </c>
      <c r="X57" s="15">
        <f>T19+U19</f>
        <v>29</v>
      </c>
      <c r="Y57" s="15">
        <f>T20+U20</f>
        <v>75</v>
      </c>
      <c r="Z57" s="16">
        <f t="shared" si="14"/>
        <v>104</v>
      </c>
    </row>
    <row r="58" spans="23:26" ht="15">
      <c r="W58" s="14" t="s">
        <v>45</v>
      </c>
      <c r="X58" s="15">
        <f>V19</f>
        <v>3</v>
      </c>
      <c r="Y58" s="15">
        <f>V20</f>
        <v>6</v>
      </c>
      <c r="Z58" s="16">
        <f t="shared" si="14"/>
        <v>9</v>
      </c>
    </row>
    <row r="59" spans="23:26" ht="15.75" thickBot="1">
      <c r="W59" s="17" t="s">
        <v>46</v>
      </c>
      <c r="X59" s="18">
        <f>X48+X51+X52+X53+X54+X55+X56+X57+X58</f>
        <v>2979</v>
      </c>
      <c r="Y59" s="18">
        <f>Y48+Y51+Y52+Y53+Y54+Y55+Y56+Y57+Y58</f>
        <v>3022</v>
      </c>
      <c r="Z59" s="19">
        <f>X59+Y59</f>
        <v>6001</v>
      </c>
    </row>
    <row r="60" ht="13.5" thickBot="1"/>
    <row r="61" spans="23:26" ht="13.5" customHeight="1" thickBot="1">
      <c r="W61" s="64" t="s">
        <v>30</v>
      </c>
      <c r="X61" s="65"/>
      <c r="Y61" s="65"/>
      <c r="Z61" s="66"/>
    </row>
    <row r="62" spans="23:26" ht="15">
      <c r="W62" s="2" t="s">
        <v>31</v>
      </c>
      <c r="X62" s="3" t="s">
        <v>23</v>
      </c>
      <c r="Y62" s="3" t="s">
        <v>32</v>
      </c>
      <c r="Z62" s="4" t="s">
        <v>2</v>
      </c>
    </row>
    <row r="63" spans="23:26" ht="15">
      <c r="W63" s="5" t="s">
        <v>33</v>
      </c>
      <c r="X63" s="6">
        <f>D24+E24+F24+G24</f>
        <v>608</v>
      </c>
      <c r="Y63" s="6">
        <f>D25+E25+F25+G25</f>
        <v>589</v>
      </c>
      <c r="Z63" s="7">
        <f>X63+Y63</f>
        <v>1197</v>
      </c>
    </row>
    <row r="64" spans="23:26" ht="15">
      <c r="W64" s="8" t="s">
        <v>34</v>
      </c>
      <c r="X64" s="9">
        <f>D24+E24+F24</f>
        <v>439</v>
      </c>
      <c r="Y64" s="9">
        <f>D25+E25+F25</f>
        <v>422</v>
      </c>
      <c r="Z64" s="10">
        <f>X64+Y64</f>
        <v>861</v>
      </c>
    </row>
    <row r="65" spans="23:26" ht="15">
      <c r="W65" s="8" t="s">
        <v>35</v>
      </c>
      <c r="X65" s="9">
        <f>G24</f>
        <v>169</v>
      </c>
      <c r="Y65" s="9">
        <f>G25</f>
        <v>167</v>
      </c>
      <c r="Z65" s="10">
        <f>X65+Y65</f>
        <v>336</v>
      </c>
    </row>
    <row r="66" spans="23:26" ht="15">
      <c r="W66" s="11" t="s">
        <v>38</v>
      </c>
      <c r="X66" s="12">
        <f>H24+I24</f>
        <v>615</v>
      </c>
      <c r="Y66" s="12">
        <f>H25+I25</f>
        <v>584</v>
      </c>
      <c r="Z66" s="13">
        <f aca="true" t="shared" si="15" ref="Z66:Z73">X66+Y66</f>
        <v>1199</v>
      </c>
    </row>
    <row r="67" spans="23:26" ht="15">
      <c r="W67" s="11" t="s">
        <v>39</v>
      </c>
      <c r="X67" s="12">
        <f>J24+K24</f>
        <v>509</v>
      </c>
      <c r="Y67" s="12">
        <f>J25+K25</f>
        <v>422</v>
      </c>
      <c r="Z67" s="13">
        <f t="shared" si="15"/>
        <v>931</v>
      </c>
    </row>
    <row r="68" spans="23:26" ht="15">
      <c r="W68" s="11" t="s">
        <v>40</v>
      </c>
      <c r="X68" s="12">
        <f>L24+M24</f>
        <v>414</v>
      </c>
      <c r="Y68" s="12">
        <f>L25+M25</f>
        <v>442</v>
      </c>
      <c r="Z68" s="13">
        <f t="shared" si="15"/>
        <v>856</v>
      </c>
    </row>
    <row r="69" spans="23:26" ht="15">
      <c r="W69" s="11" t="s">
        <v>41</v>
      </c>
      <c r="X69" s="12">
        <f>N24+O24</f>
        <v>430</v>
      </c>
      <c r="Y69" s="12">
        <f>N25+O25</f>
        <v>426</v>
      </c>
      <c r="Z69" s="13">
        <f t="shared" si="15"/>
        <v>856</v>
      </c>
    </row>
    <row r="70" spans="23:26" ht="15">
      <c r="W70" s="14" t="s">
        <v>42</v>
      </c>
      <c r="X70" s="15">
        <f>P24+Q24</f>
        <v>261</v>
      </c>
      <c r="Y70" s="15">
        <f>P25+Q25</f>
        <v>299</v>
      </c>
      <c r="Z70" s="16">
        <f t="shared" si="15"/>
        <v>560</v>
      </c>
    </row>
    <row r="71" spans="23:26" ht="15">
      <c r="W71" s="14" t="s">
        <v>43</v>
      </c>
      <c r="X71" s="15">
        <f>R24+S24</f>
        <v>99</v>
      </c>
      <c r="Y71" s="15">
        <f>R25+S25</f>
        <v>150</v>
      </c>
      <c r="Z71" s="16">
        <f t="shared" si="15"/>
        <v>249</v>
      </c>
    </row>
    <row r="72" spans="23:26" ht="15">
      <c r="W72" s="14" t="s">
        <v>44</v>
      </c>
      <c r="X72" s="15">
        <f>T24+U24</f>
        <v>37</v>
      </c>
      <c r="Y72" s="15">
        <f>T25+U25</f>
        <v>93</v>
      </c>
      <c r="Z72" s="16">
        <f t="shared" si="15"/>
        <v>130</v>
      </c>
    </row>
    <row r="73" spans="23:26" ht="15">
      <c r="W73" s="14" t="s">
        <v>45</v>
      </c>
      <c r="X73" s="15">
        <f>V24</f>
        <v>3</v>
      </c>
      <c r="Y73" s="15">
        <f>V25</f>
        <v>8</v>
      </c>
      <c r="Z73" s="16">
        <f t="shared" si="15"/>
        <v>11</v>
      </c>
    </row>
    <row r="74" spans="23:26" ht="15.75" thickBot="1">
      <c r="W74" s="17" t="s">
        <v>46</v>
      </c>
      <c r="X74" s="18">
        <f>X63+X66+X67+X68+X69+X70+X71+X72+X73</f>
        <v>2976</v>
      </c>
      <c r="Y74" s="18">
        <f>Y63+Y66+Y67+Y68+Y69+Y70+Y71+Y72+Y73</f>
        <v>3013</v>
      </c>
      <c r="Z74" s="19">
        <f>X74+Y74</f>
        <v>5989</v>
      </c>
    </row>
    <row r="75" ht="13.5" thickBot="1"/>
    <row r="76" spans="23:26" ht="13.5" customHeight="1" thickBot="1">
      <c r="W76" s="64" t="s">
        <v>50</v>
      </c>
      <c r="X76" s="65"/>
      <c r="Y76" s="65"/>
      <c r="Z76" s="66"/>
    </row>
    <row r="77" spans="23:26" ht="15">
      <c r="W77" s="2" t="s">
        <v>31</v>
      </c>
      <c r="X77" s="3" t="s">
        <v>23</v>
      </c>
      <c r="Y77" s="3" t="s">
        <v>32</v>
      </c>
      <c r="Z77" s="4" t="s">
        <v>2</v>
      </c>
    </row>
    <row r="78" spans="23:26" ht="15">
      <c r="W78" s="5" t="s">
        <v>33</v>
      </c>
      <c r="X78" s="6">
        <f>D29+E29+F29+G29</f>
        <v>581</v>
      </c>
      <c r="Y78" s="6">
        <f>D30+E30+F30+G30</f>
        <v>562</v>
      </c>
      <c r="Z78" s="7">
        <f>X78+Y78</f>
        <v>1143</v>
      </c>
    </row>
    <row r="79" spans="23:26" ht="15">
      <c r="W79" s="8" t="s">
        <v>34</v>
      </c>
      <c r="X79" s="9">
        <f>D29+E29+F29</f>
        <v>432</v>
      </c>
      <c r="Y79" s="9">
        <f>D30+E30+F30</f>
        <v>411</v>
      </c>
      <c r="Z79" s="10">
        <f>X79+Y79</f>
        <v>843</v>
      </c>
    </row>
    <row r="80" spans="23:26" ht="15">
      <c r="W80" s="8" t="s">
        <v>35</v>
      </c>
      <c r="X80" s="9">
        <f>G29</f>
        <v>149</v>
      </c>
      <c r="Y80" s="9">
        <f>G30</f>
        <v>151</v>
      </c>
      <c r="Z80" s="10">
        <f>X80+Y80</f>
        <v>300</v>
      </c>
    </row>
    <row r="81" spans="23:26" ht="15">
      <c r="W81" s="11" t="s">
        <v>38</v>
      </c>
      <c r="X81" s="12">
        <f>H29+I29</f>
        <v>658</v>
      </c>
      <c r="Y81" s="12">
        <f>H30+I30</f>
        <v>622</v>
      </c>
      <c r="Z81" s="13">
        <f aca="true" t="shared" si="16" ref="Z81:Z88">X81+Y81</f>
        <v>1280</v>
      </c>
    </row>
    <row r="82" spans="23:26" ht="15">
      <c r="W82" s="11" t="s">
        <v>39</v>
      </c>
      <c r="X82" s="12">
        <f>J29+K29</f>
        <v>501</v>
      </c>
      <c r="Y82" s="12">
        <f>J30+K30</f>
        <v>421</v>
      </c>
      <c r="Z82" s="13">
        <f t="shared" si="16"/>
        <v>922</v>
      </c>
    </row>
    <row r="83" spans="23:26" ht="15">
      <c r="W83" s="11" t="s">
        <v>40</v>
      </c>
      <c r="X83" s="12">
        <f>L29+M29</f>
        <v>410</v>
      </c>
      <c r="Y83" s="12">
        <f>L30+M30</f>
        <v>443</v>
      </c>
      <c r="Z83" s="13">
        <f t="shared" si="16"/>
        <v>853</v>
      </c>
    </row>
    <row r="84" spans="23:26" ht="15">
      <c r="W84" s="11" t="s">
        <v>41</v>
      </c>
      <c r="X84" s="12">
        <f>N29+O29</f>
        <v>423</v>
      </c>
      <c r="Y84" s="12">
        <f>N30+O30</f>
        <v>427</v>
      </c>
      <c r="Z84" s="13">
        <f t="shared" si="16"/>
        <v>850</v>
      </c>
    </row>
    <row r="85" spans="23:26" ht="15">
      <c r="W85" s="14" t="s">
        <v>42</v>
      </c>
      <c r="X85" s="15">
        <f>P29+Q29</f>
        <v>253</v>
      </c>
      <c r="Y85" s="15">
        <f>P30+Q30</f>
        <v>297</v>
      </c>
      <c r="Z85" s="16">
        <f t="shared" si="16"/>
        <v>550</v>
      </c>
    </row>
    <row r="86" spans="23:26" ht="15">
      <c r="W86" s="14" t="s">
        <v>43</v>
      </c>
      <c r="X86" s="15">
        <f>R29+S29</f>
        <v>92</v>
      </c>
      <c r="Y86" s="15">
        <f>R30+S30</f>
        <v>146</v>
      </c>
      <c r="Z86" s="16">
        <f t="shared" si="16"/>
        <v>238</v>
      </c>
    </row>
    <row r="87" spans="23:26" ht="15">
      <c r="W87" s="14" t="s">
        <v>44</v>
      </c>
      <c r="X87" s="15">
        <f>T29+U29</f>
        <v>33</v>
      </c>
      <c r="Y87" s="15">
        <f>T30+U30</f>
        <v>80</v>
      </c>
      <c r="Z87" s="16">
        <f t="shared" si="16"/>
        <v>113</v>
      </c>
    </row>
    <row r="88" spans="23:26" ht="15">
      <c r="W88" s="14" t="s">
        <v>45</v>
      </c>
      <c r="X88" s="15">
        <f>V29</f>
        <v>4</v>
      </c>
      <c r="Y88" s="15">
        <f>V30</f>
        <v>10</v>
      </c>
      <c r="Z88" s="16">
        <f t="shared" si="16"/>
        <v>14</v>
      </c>
    </row>
    <row r="89" spans="23:26" ht="15.75" thickBot="1">
      <c r="W89" s="17" t="s">
        <v>46</v>
      </c>
      <c r="X89" s="18">
        <f>X78+X81+X82+X83+X84+X85+X86+X87+X88</f>
        <v>2955</v>
      </c>
      <c r="Y89" s="18">
        <f>Y78+Y81+Y82+Y83+Y84+Y85+Y86+Y87+Y88</f>
        <v>3008</v>
      </c>
      <c r="Z89" s="19">
        <f>X89+Y89</f>
        <v>5963</v>
      </c>
    </row>
  </sheetData>
  <sheetProtection/>
  <mergeCells count="37">
    <mergeCell ref="A40:B40"/>
    <mergeCell ref="A43:B43"/>
    <mergeCell ref="A44:B44"/>
    <mergeCell ref="A45:B45"/>
    <mergeCell ref="W1:Z1"/>
    <mergeCell ref="A3:B3"/>
    <mergeCell ref="W16:Z16"/>
    <mergeCell ref="W31:Z31"/>
    <mergeCell ref="A1:V1"/>
    <mergeCell ref="A19:B19"/>
    <mergeCell ref="A4:B4"/>
    <mergeCell ref="A5:B5"/>
    <mergeCell ref="A8:B8"/>
    <mergeCell ref="A29:B29"/>
    <mergeCell ref="A30:B30"/>
    <mergeCell ref="A24:B24"/>
    <mergeCell ref="A25:B25"/>
    <mergeCell ref="A14:B14"/>
    <mergeCell ref="A15:B15"/>
    <mergeCell ref="W76:Z76"/>
    <mergeCell ref="A28:B28"/>
    <mergeCell ref="A39:B39"/>
    <mergeCell ref="A48:B48"/>
    <mergeCell ref="A49:B49"/>
    <mergeCell ref="W46:Z46"/>
    <mergeCell ref="W61:Z61"/>
    <mergeCell ref="A20:B20"/>
    <mergeCell ref="A50:B50"/>
    <mergeCell ref="A9:B9"/>
    <mergeCell ref="A10:B10"/>
    <mergeCell ref="A33:B33"/>
    <mergeCell ref="A34:B34"/>
    <mergeCell ref="A35:B35"/>
    <mergeCell ref="A38:B38"/>
    <mergeCell ref="A13:B13"/>
    <mergeCell ref="A18:B18"/>
    <mergeCell ref="A23:B23"/>
  </mergeCells>
  <printOptions/>
  <pageMargins left="0.75" right="0.75" top="1" bottom="1" header="0.5" footer="0.5"/>
  <pageSetup fitToHeight="0" fitToWidth="1" horizontalDpi="600" verticalDpi="600" orientation="portrait" paperSize="8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zoomScalePageLayoutView="0" workbookViewId="0" topLeftCell="A1">
      <selection activeCell="C27" sqref="C27"/>
    </sheetView>
  </sheetViews>
  <sheetFormatPr defaultColWidth="9.140625" defaultRowHeight="12.75"/>
  <cols>
    <col min="1" max="1" width="12.140625" style="20" customWidth="1"/>
    <col min="2" max="2" width="10.8515625" style="20" customWidth="1"/>
    <col min="3" max="8" width="9.140625" style="20" customWidth="1"/>
    <col min="9" max="9" width="11.57421875" style="20" customWidth="1"/>
    <col min="10" max="13" width="9.140625" style="20" customWidth="1"/>
    <col min="14" max="16" width="12.421875" style="20" customWidth="1"/>
    <col min="17" max="18" width="0" style="0" hidden="1" customWidth="1"/>
  </cols>
  <sheetData>
    <row r="1" spans="1:18" ht="22.5" customHeight="1">
      <c r="A1" s="72" t="s">
        <v>51</v>
      </c>
      <c r="B1" s="74" t="s">
        <v>52</v>
      </c>
      <c r="C1" s="75"/>
      <c r="D1" s="75"/>
      <c r="E1" s="75"/>
      <c r="F1" s="75"/>
      <c r="G1" s="75"/>
      <c r="H1" s="76"/>
      <c r="I1" s="92" t="s">
        <v>53</v>
      </c>
      <c r="J1" s="75"/>
      <c r="K1" s="75"/>
      <c r="L1" s="75"/>
      <c r="M1" s="90"/>
      <c r="N1" s="77" t="s">
        <v>54</v>
      </c>
      <c r="O1" s="78"/>
      <c r="P1" s="79"/>
      <c r="Q1" s="80" t="s">
        <v>55</v>
      </c>
      <c r="R1" s="81"/>
    </row>
    <row r="2" spans="1:18" ht="33" customHeight="1">
      <c r="A2" s="73"/>
      <c r="B2" s="22" t="s">
        <v>56</v>
      </c>
      <c r="C2" s="23" t="s">
        <v>57</v>
      </c>
      <c r="D2" s="23" t="s">
        <v>58</v>
      </c>
      <c r="E2" s="24" t="s">
        <v>59</v>
      </c>
      <c r="F2" s="24" t="s">
        <v>60</v>
      </c>
      <c r="G2" s="24" t="s">
        <v>61</v>
      </c>
      <c r="H2" s="25" t="s">
        <v>62</v>
      </c>
      <c r="I2" s="93" t="str">
        <f>B2</f>
        <v>Počet obyvateľov</v>
      </c>
      <c r="J2" s="24" t="str">
        <f>E2</f>
        <v>Narodení</v>
      </c>
      <c r="K2" s="24" t="str">
        <f>F2</f>
        <v>Zomrelí</v>
      </c>
      <c r="L2" s="24" t="str">
        <f>G2</f>
        <v>Prihlásení</v>
      </c>
      <c r="M2" s="91" t="str">
        <f>H2</f>
        <v>Odhlásení</v>
      </c>
      <c r="N2" s="22" t="s">
        <v>65</v>
      </c>
      <c r="O2" s="26" t="s">
        <v>63</v>
      </c>
      <c r="P2" s="27" t="s">
        <v>64</v>
      </c>
      <c r="Q2" s="82"/>
      <c r="R2" s="83"/>
    </row>
    <row r="3" spans="1:18" ht="15">
      <c r="A3" s="55">
        <v>1991</v>
      </c>
      <c r="B3" s="28">
        <v>5758</v>
      </c>
      <c r="C3" s="29"/>
      <c r="D3" s="29"/>
      <c r="E3" s="21"/>
      <c r="F3" s="21"/>
      <c r="G3" s="21"/>
      <c r="H3" s="30"/>
      <c r="I3" s="59">
        <v>343</v>
      </c>
      <c r="J3" s="84"/>
      <c r="K3" s="84"/>
      <c r="L3" s="84"/>
      <c r="M3" s="69"/>
      <c r="N3" s="28">
        <f>B3+I3</f>
        <v>6101</v>
      </c>
      <c r="O3" s="69"/>
      <c r="P3" s="85"/>
      <c r="Q3" s="86"/>
      <c r="R3" s="85"/>
    </row>
    <row r="4" spans="1:18" ht="15">
      <c r="A4" s="55">
        <v>1992</v>
      </c>
      <c r="B4" s="28">
        <v>5903</v>
      </c>
      <c r="C4" s="29"/>
      <c r="D4" s="29"/>
      <c r="E4" s="21">
        <v>105</v>
      </c>
      <c r="F4" s="21">
        <v>36</v>
      </c>
      <c r="G4" s="21">
        <v>149</v>
      </c>
      <c r="H4" s="30">
        <v>73</v>
      </c>
      <c r="I4" s="59">
        <v>348</v>
      </c>
      <c r="J4" s="21">
        <v>6</v>
      </c>
      <c r="K4" s="21">
        <v>3</v>
      </c>
      <c r="L4" s="21">
        <v>3</v>
      </c>
      <c r="M4" s="60">
        <v>1</v>
      </c>
      <c r="N4" s="28">
        <f aca="true" t="shared" si="0" ref="N4:N27">B4+I4</f>
        <v>6251</v>
      </c>
      <c r="O4" s="21">
        <f>E4+G4+J4+L4</f>
        <v>263</v>
      </c>
      <c r="P4" s="30">
        <f>F4+H4+K4+M4</f>
        <v>113</v>
      </c>
      <c r="Q4" s="52">
        <f>N3+O4-P4-N4</f>
        <v>0</v>
      </c>
      <c r="R4" s="31"/>
    </row>
    <row r="5" spans="1:18" ht="15">
      <c r="A5" s="55">
        <v>1993</v>
      </c>
      <c r="B5" s="28">
        <v>5985</v>
      </c>
      <c r="C5" s="29"/>
      <c r="D5" s="29"/>
      <c r="E5" s="21">
        <v>113</v>
      </c>
      <c r="F5" s="21">
        <v>41</v>
      </c>
      <c r="G5" s="21">
        <v>107</v>
      </c>
      <c r="H5" s="30">
        <v>97</v>
      </c>
      <c r="I5" s="59">
        <v>351</v>
      </c>
      <c r="J5" s="21">
        <v>6</v>
      </c>
      <c r="K5" s="21">
        <v>0</v>
      </c>
      <c r="L5" s="21">
        <v>1</v>
      </c>
      <c r="M5" s="60">
        <v>4</v>
      </c>
      <c r="N5" s="28">
        <f t="shared" si="0"/>
        <v>6336</v>
      </c>
      <c r="O5" s="21">
        <f aca="true" t="shared" si="1" ref="O5:P25">E5+G5+J5+L5</f>
        <v>227</v>
      </c>
      <c r="P5" s="30">
        <f t="shared" si="1"/>
        <v>142</v>
      </c>
      <c r="Q5" s="52">
        <f aca="true" t="shared" si="2" ref="Q5:Q23">N4+O5-P5-N5</f>
        <v>0</v>
      </c>
      <c r="R5" s="31"/>
    </row>
    <row r="6" spans="1:18" ht="15">
      <c r="A6" s="55">
        <v>1994</v>
      </c>
      <c r="B6" s="28">
        <v>6000</v>
      </c>
      <c r="C6" s="29"/>
      <c r="D6" s="29"/>
      <c r="E6" s="21">
        <v>82</v>
      </c>
      <c r="F6" s="21">
        <v>47</v>
      </c>
      <c r="G6" s="21">
        <v>98</v>
      </c>
      <c r="H6" s="30">
        <v>118</v>
      </c>
      <c r="I6" s="59">
        <v>342</v>
      </c>
      <c r="J6" s="21">
        <v>3</v>
      </c>
      <c r="K6" s="21">
        <v>4</v>
      </c>
      <c r="L6" s="21">
        <v>2</v>
      </c>
      <c r="M6" s="60">
        <v>10</v>
      </c>
      <c r="N6" s="28">
        <f t="shared" si="0"/>
        <v>6342</v>
      </c>
      <c r="O6" s="21">
        <f t="shared" si="1"/>
        <v>185</v>
      </c>
      <c r="P6" s="30">
        <f t="shared" si="1"/>
        <v>179</v>
      </c>
      <c r="Q6" s="52">
        <f t="shared" si="2"/>
        <v>0</v>
      </c>
      <c r="R6" s="31"/>
    </row>
    <row r="7" spans="1:18" ht="15">
      <c r="A7" s="55">
        <v>1995</v>
      </c>
      <c r="B7" s="28">
        <v>6032</v>
      </c>
      <c r="C7" s="29"/>
      <c r="D7" s="29"/>
      <c r="E7" s="21">
        <v>78</v>
      </c>
      <c r="F7" s="21">
        <v>60</v>
      </c>
      <c r="G7" s="21">
        <v>58</v>
      </c>
      <c r="H7" s="30">
        <v>44</v>
      </c>
      <c r="I7" s="59">
        <v>353</v>
      </c>
      <c r="J7" s="21">
        <v>5</v>
      </c>
      <c r="K7" s="21">
        <v>3</v>
      </c>
      <c r="L7" s="21">
        <v>9</v>
      </c>
      <c r="M7" s="60">
        <v>0</v>
      </c>
      <c r="N7" s="28">
        <f t="shared" si="0"/>
        <v>6385</v>
      </c>
      <c r="O7" s="21">
        <f t="shared" si="1"/>
        <v>150</v>
      </c>
      <c r="P7" s="30">
        <f t="shared" si="1"/>
        <v>107</v>
      </c>
      <c r="Q7" s="52">
        <f t="shared" si="2"/>
        <v>0</v>
      </c>
      <c r="R7" s="31"/>
    </row>
    <row r="8" spans="1:18" ht="15">
      <c r="A8" s="55">
        <v>1996</v>
      </c>
      <c r="B8" s="28">
        <v>6055</v>
      </c>
      <c r="C8" s="29"/>
      <c r="D8" s="29"/>
      <c r="E8" s="21">
        <v>63</v>
      </c>
      <c r="F8" s="21">
        <v>40</v>
      </c>
      <c r="G8" s="21">
        <v>75</v>
      </c>
      <c r="H8" s="30">
        <v>75</v>
      </c>
      <c r="I8" s="59">
        <v>355</v>
      </c>
      <c r="J8" s="21">
        <v>6</v>
      </c>
      <c r="K8" s="21">
        <v>4</v>
      </c>
      <c r="L8" s="21">
        <v>1</v>
      </c>
      <c r="M8" s="60">
        <v>1</v>
      </c>
      <c r="N8" s="28">
        <f t="shared" si="0"/>
        <v>6410</v>
      </c>
      <c r="O8" s="21">
        <f t="shared" si="1"/>
        <v>145</v>
      </c>
      <c r="P8" s="30">
        <f t="shared" si="1"/>
        <v>120</v>
      </c>
      <c r="Q8" s="52">
        <f t="shared" si="2"/>
        <v>0</v>
      </c>
      <c r="R8" s="31"/>
    </row>
    <row r="9" spans="1:18" ht="15">
      <c r="A9" s="55">
        <v>1997</v>
      </c>
      <c r="B9" s="28">
        <f>C9+D9</f>
        <v>6084</v>
      </c>
      <c r="C9" s="29">
        <v>2981</v>
      </c>
      <c r="D9" s="29">
        <v>3103</v>
      </c>
      <c r="E9" s="21">
        <v>72</v>
      </c>
      <c r="F9" s="21">
        <v>42</v>
      </c>
      <c r="G9" s="21">
        <v>67</v>
      </c>
      <c r="H9" s="30">
        <v>68</v>
      </c>
      <c r="I9" s="59">
        <v>350</v>
      </c>
      <c r="J9" s="21">
        <v>4</v>
      </c>
      <c r="K9" s="21">
        <v>4</v>
      </c>
      <c r="L9" s="21">
        <v>0</v>
      </c>
      <c r="M9" s="60">
        <v>5</v>
      </c>
      <c r="N9" s="28">
        <f t="shared" si="0"/>
        <v>6434</v>
      </c>
      <c r="O9" s="21">
        <f t="shared" si="1"/>
        <v>143</v>
      </c>
      <c r="P9" s="30">
        <f t="shared" si="1"/>
        <v>119</v>
      </c>
      <c r="Q9" s="52">
        <f t="shared" si="2"/>
        <v>0</v>
      </c>
      <c r="R9" s="31">
        <f>B9-C9-D9</f>
        <v>0</v>
      </c>
    </row>
    <row r="10" spans="1:18" ht="15">
      <c r="A10" s="55">
        <v>1998</v>
      </c>
      <c r="B10" s="28">
        <f aca="true" t="shared" si="3" ref="B10:B28">C10+D10</f>
        <v>6077</v>
      </c>
      <c r="C10" s="29">
        <v>2987</v>
      </c>
      <c r="D10" s="29">
        <v>3090</v>
      </c>
      <c r="E10" s="21">
        <v>73</v>
      </c>
      <c r="F10" s="21">
        <v>52</v>
      </c>
      <c r="G10" s="21">
        <v>66</v>
      </c>
      <c r="H10" s="30">
        <v>94</v>
      </c>
      <c r="I10" s="87"/>
      <c r="J10" s="87"/>
      <c r="K10" s="87"/>
      <c r="L10" s="87"/>
      <c r="M10" s="87"/>
      <c r="N10" s="28">
        <f t="shared" si="0"/>
        <v>6077</v>
      </c>
      <c r="O10" s="21">
        <f t="shared" si="1"/>
        <v>139</v>
      </c>
      <c r="P10" s="30">
        <f t="shared" si="1"/>
        <v>146</v>
      </c>
      <c r="Q10" s="53">
        <f t="shared" si="2"/>
        <v>350</v>
      </c>
      <c r="R10" s="31">
        <f aca="true" t="shared" si="4" ref="R10:R28">B10-C10-D10</f>
        <v>0</v>
      </c>
    </row>
    <row r="11" spans="1:18" ht="15">
      <c r="A11" s="55">
        <v>1999</v>
      </c>
      <c r="B11" s="28">
        <f t="shared" si="3"/>
        <v>6093</v>
      </c>
      <c r="C11" s="29">
        <v>3010</v>
      </c>
      <c r="D11" s="29">
        <v>3083</v>
      </c>
      <c r="E11" s="21">
        <v>69</v>
      </c>
      <c r="F11" s="21">
        <v>40</v>
      </c>
      <c r="G11" s="21">
        <v>52</v>
      </c>
      <c r="H11" s="30">
        <v>65</v>
      </c>
      <c r="I11" s="88"/>
      <c r="J11" s="88"/>
      <c r="K11" s="88"/>
      <c r="L11" s="88"/>
      <c r="M11" s="88"/>
      <c r="N11" s="28">
        <f t="shared" si="0"/>
        <v>6093</v>
      </c>
      <c r="O11" s="21">
        <f t="shared" si="1"/>
        <v>121</v>
      </c>
      <c r="P11" s="30">
        <f t="shared" si="1"/>
        <v>105</v>
      </c>
      <c r="Q11" s="52">
        <f t="shared" si="2"/>
        <v>0</v>
      </c>
      <c r="R11" s="31">
        <f t="shared" si="4"/>
        <v>0</v>
      </c>
    </row>
    <row r="12" spans="1:18" ht="15">
      <c r="A12" s="55">
        <v>2000</v>
      </c>
      <c r="B12" s="28">
        <f t="shared" si="3"/>
        <v>6077</v>
      </c>
      <c r="C12" s="29">
        <v>2999</v>
      </c>
      <c r="D12" s="29">
        <v>3078</v>
      </c>
      <c r="E12" s="21">
        <v>59</v>
      </c>
      <c r="F12" s="21">
        <v>49</v>
      </c>
      <c r="G12" s="21">
        <v>65</v>
      </c>
      <c r="H12" s="30">
        <v>91</v>
      </c>
      <c r="I12" s="88"/>
      <c r="J12" s="88"/>
      <c r="K12" s="88"/>
      <c r="L12" s="88"/>
      <c r="M12" s="88"/>
      <c r="N12" s="28">
        <f t="shared" si="0"/>
        <v>6077</v>
      </c>
      <c r="O12" s="21">
        <f t="shared" si="1"/>
        <v>124</v>
      </c>
      <c r="P12" s="30">
        <f t="shared" si="1"/>
        <v>140</v>
      </c>
      <c r="Q12" s="52">
        <f t="shared" si="2"/>
        <v>0</v>
      </c>
      <c r="R12" s="31">
        <f t="shared" si="4"/>
        <v>0</v>
      </c>
    </row>
    <row r="13" spans="1:18" ht="15">
      <c r="A13" s="55">
        <v>2001</v>
      </c>
      <c r="B13" s="28">
        <f t="shared" si="3"/>
        <v>6045</v>
      </c>
      <c r="C13" s="29">
        <v>2987</v>
      </c>
      <c r="D13" s="29">
        <v>3058</v>
      </c>
      <c r="E13" s="21">
        <v>40</v>
      </c>
      <c r="F13" s="21">
        <v>45</v>
      </c>
      <c r="G13" s="21">
        <v>64</v>
      </c>
      <c r="H13" s="30">
        <v>91</v>
      </c>
      <c r="I13" s="88"/>
      <c r="J13" s="88"/>
      <c r="K13" s="88"/>
      <c r="L13" s="88"/>
      <c r="M13" s="88"/>
      <c r="N13" s="28">
        <f t="shared" si="0"/>
        <v>6045</v>
      </c>
      <c r="O13" s="21">
        <f t="shared" si="1"/>
        <v>104</v>
      </c>
      <c r="P13" s="30">
        <f t="shared" si="1"/>
        <v>136</v>
      </c>
      <c r="Q13" s="52">
        <f t="shared" si="2"/>
        <v>0</v>
      </c>
      <c r="R13" s="31">
        <f t="shared" si="4"/>
        <v>0</v>
      </c>
    </row>
    <row r="14" spans="1:18" ht="15">
      <c r="A14" s="55">
        <v>2002</v>
      </c>
      <c r="B14" s="28">
        <f t="shared" si="3"/>
        <v>6038</v>
      </c>
      <c r="C14" s="29">
        <v>2993</v>
      </c>
      <c r="D14" s="29">
        <v>3045</v>
      </c>
      <c r="E14" s="21">
        <v>51</v>
      </c>
      <c r="F14" s="21">
        <v>44</v>
      </c>
      <c r="G14" s="21">
        <v>49</v>
      </c>
      <c r="H14" s="30">
        <v>63</v>
      </c>
      <c r="I14" s="88"/>
      <c r="J14" s="88"/>
      <c r="K14" s="88"/>
      <c r="L14" s="88"/>
      <c r="M14" s="88"/>
      <c r="N14" s="28">
        <f t="shared" si="0"/>
        <v>6038</v>
      </c>
      <c r="O14" s="21">
        <f t="shared" si="1"/>
        <v>100</v>
      </c>
      <c r="P14" s="30">
        <f t="shared" si="1"/>
        <v>107</v>
      </c>
      <c r="Q14" s="52">
        <f t="shared" si="2"/>
        <v>0</v>
      </c>
      <c r="R14" s="31">
        <f t="shared" si="4"/>
        <v>0</v>
      </c>
    </row>
    <row r="15" spans="1:18" ht="15">
      <c r="A15" s="55">
        <v>2003</v>
      </c>
      <c r="B15" s="28">
        <f t="shared" si="3"/>
        <v>6062</v>
      </c>
      <c r="C15" s="29">
        <v>3002</v>
      </c>
      <c r="D15" s="29">
        <v>3060</v>
      </c>
      <c r="E15" s="21">
        <v>60</v>
      </c>
      <c r="F15" s="21">
        <v>38</v>
      </c>
      <c r="G15" s="21">
        <v>72</v>
      </c>
      <c r="H15" s="30">
        <v>70</v>
      </c>
      <c r="I15" s="88"/>
      <c r="J15" s="88"/>
      <c r="K15" s="88"/>
      <c r="L15" s="88"/>
      <c r="M15" s="88"/>
      <c r="N15" s="28">
        <f t="shared" si="0"/>
        <v>6062</v>
      </c>
      <c r="O15" s="21">
        <f t="shared" si="1"/>
        <v>132</v>
      </c>
      <c r="P15" s="30">
        <f t="shared" si="1"/>
        <v>108</v>
      </c>
      <c r="Q15" s="52">
        <f t="shared" si="2"/>
        <v>0</v>
      </c>
      <c r="R15" s="31">
        <f t="shared" si="4"/>
        <v>0</v>
      </c>
    </row>
    <row r="16" spans="1:18" ht="15">
      <c r="A16" s="55">
        <v>2004</v>
      </c>
      <c r="B16" s="28">
        <f t="shared" si="3"/>
        <v>6058</v>
      </c>
      <c r="C16" s="29">
        <v>2993</v>
      </c>
      <c r="D16" s="29">
        <v>3065</v>
      </c>
      <c r="E16" s="21">
        <v>57</v>
      </c>
      <c r="F16" s="21">
        <v>49</v>
      </c>
      <c r="G16" s="21">
        <v>61</v>
      </c>
      <c r="H16" s="30">
        <v>73</v>
      </c>
      <c r="I16" s="88"/>
      <c r="J16" s="88"/>
      <c r="K16" s="88"/>
      <c r="L16" s="88"/>
      <c r="M16" s="88"/>
      <c r="N16" s="28">
        <f t="shared" si="0"/>
        <v>6058</v>
      </c>
      <c r="O16" s="21">
        <f t="shared" si="1"/>
        <v>118</v>
      </c>
      <c r="P16" s="30">
        <f t="shared" si="1"/>
        <v>122</v>
      </c>
      <c r="Q16" s="52">
        <f t="shared" si="2"/>
        <v>0</v>
      </c>
      <c r="R16" s="31">
        <f t="shared" si="4"/>
        <v>0</v>
      </c>
    </row>
    <row r="17" spans="1:18" ht="15">
      <c r="A17" s="55">
        <v>2005</v>
      </c>
      <c r="B17" s="28">
        <f t="shared" si="3"/>
        <v>6057</v>
      </c>
      <c r="C17" s="29">
        <v>3003</v>
      </c>
      <c r="D17" s="29">
        <v>3054</v>
      </c>
      <c r="E17" s="21">
        <v>45</v>
      </c>
      <c r="F17" s="21">
        <v>46</v>
      </c>
      <c r="G17" s="21">
        <v>61</v>
      </c>
      <c r="H17" s="30">
        <v>61</v>
      </c>
      <c r="I17" s="88"/>
      <c r="J17" s="88"/>
      <c r="K17" s="88"/>
      <c r="L17" s="88"/>
      <c r="M17" s="88"/>
      <c r="N17" s="28">
        <f t="shared" si="0"/>
        <v>6057</v>
      </c>
      <c r="O17" s="21">
        <f t="shared" si="1"/>
        <v>106</v>
      </c>
      <c r="P17" s="30">
        <f t="shared" si="1"/>
        <v>107</v>
      </c>
      <c r="Q17" s="52">
        <f t="shared" si="2"/>
        <v>0</v>
      </c>
      <c r="R17" s="31">
        <f t="shared" si="4"/>
        <v>0</v>
      </c>
    </row>
    <row r="18" spans="1:18" ht="15">
      <c r="A18" s="55">
        <v>2006</v>
      </c>
      <c r="B18" s="28">
        <f t="shared" si="3"/>
        <v>6073</v>
      </c>
      <c r="C18" s="29">
        <v>3016</v>
      </c>
      <c r="D18" s="29">
        <v>3057</v>
      </c>
      <c r="E18" s="21">
        <v>57</v>
      </c>
      <c r="F18" s="21">
        <v>48</v>
      </c>
      <c r="G18" s="21">
        <v>85</v>
      </c>
      <c r="H18" s="30">
        <v>78</v>
      </c>
      <c r="I18" s="88"/>
      <c r="J18" s="88"/>
      <c r="K18" s="88"/>
      <c r="L18" s="88"/>
      <c r="M18" s="88"/>
      <c r="N18" s="28">
        <f t="shared" si="0"/>
        <v>6073</v>
      </c>
      <c r="O18" s="21">
        <f t="shared" si="1"/>
        <v>142</v>
      </c>
      <c r="P18" s="30">
        <f t="shared" si="1"/>
        <v>126</v>
      </c>
      <c r="Q18" s="52">
        <f t="shared" si="2"/>
        <v>0</v>
      </c>
      <c r="R18" s="31">
        <f t="shared" si="4"/>
        <v>0</v>
      </c>
    </row>
    <row r="19" spans="1:18" ht="15">
      <c r="A19" s="55">
        <v>2007</v>
      </c>
      <c r="B19" s="28">
        <f t="shared" si="3"/>
        <v>6049</v>
      </c>
      <c r="C19" s="29">
        <v>3019</v>
      </c>
      <c r="D19" s="29">
        <v>3030</v>
      </c>
      <c r="E19" s="21">
        <v>53</v>
      </c>
      <c r="F19" s="21">
        <v>42</v>
      </c>
      <c r="G19" s="21">
        <v>43</v>
      </c>
      <c r="H19" s="30">
        <v>78</v>
      </c>
      <c r="I19" s="88"/>
      <c r="J19" s="88"/>
      <c r="K19" s="88"/>
      <c r="L19" s="88"/>
      <c r="M19" s="88"/>
      <c r="N19" s="28">
        <f t="shared" si="0"/>
        <v>6049</v>
      </c>
      <c r="O19" s="21">
        <f t="shared" si="1"/>
        <v>96</v>
      </c>
      <c r="P19" s="30">
        <f t="shared" si="1"/>
        <v>120</v>
      </c>
      <c r="Q19" s="52">
        <f t="shared" si="2"/>
        <v>0</v>
      </c>
      <c r="R19" s="31">
        <f t="shared" si="4"/>
        <v>0</v>
      </c>
    </row>
    <row r="20" spans="1:18" ht="15">
      <c r="A20" s="55">
        <v>2008</v>
      </c>
      <c r="B20" s="28">
        <f t="shared" si="3"/>
        <v>6040</v>
      </c>
      <c r="C20" s="29">
        <v>3019</v>
      </c>
      <c r="D20" s="29">
        <v>3021</v>
      </c>
      <c r="E20" s="32">
        <v>59</v>
      </c>
      <c r="F20" s="32">
        <v>43</v>
      </c>
      <c r="G20" s="32">
        <v>50</v>
      </c>
      <c r="H20" s="33">
        <v>75</v>
      </c>
      <c r="I20" s="88"/>
      <c r="J20" s="88"/>
      <c r="K20" s="88"/>
      <c r="L20" s="88"/>
      <c r="M20" s="88"/>
      <c r="N20" s="28">
        <f t="shared" si="0"/>
        <v>6040</v>
      </c>
      <c r="O20" s="21">
        <f t="shared" si="1"/>
        <v>109</v>
      </c>
      <c r="P20" s="30">
        <f t="shared" si="1"/>
        <v>118</v>
      </c>
      <c r="Q20" s="52">
        <f t="shared" si="2"/>
        <v>0</v>
      </c>
      <c r="R20" s="31">
        <f t="shared" si="4"/>
        <v>0</v>
      </c>
    </row>
    <row r="21" spans="1:18" ht="15">
      <c r="A21" s="55">
        <v>2009</v>
      </c>
      <c r="B21" s="28">
        <f t="shared" si="3"/>
        <v>6017</v>
      </c>
      <c r="C21" s="29">
        <v>2996</v>
      </c>
      <c r="D21" s="29">
        <v>3021</v>
      </c>
      <c r="E21" s="21">
        <v>56</v>
      </c>
      <c r="F21" s="21">
        <v>45</v>
      </c>
      <c r="G21" s="21">
        <v>46</v>
      </c>
      <c r="H21" s="30">
        <v>80</v>
      </c>
      <c r="I21" s="88"/>
      <c r="J21" s="88"/>
      <c r="K21" s="88"/>
      <c r="L21" s="88"/>
      <c r="M21" s="88"/>
      <c r="N21" s="28">
        <f t="shared" si="0"/>
        <v>6017</v>
      </c>
      <c r="O21" s="21">
        <f t="shared" si="1"/>
        <v>102</v>
      </c>
      <c r="P21" s="30">
        <f t="shared" si="1"/>
        <v>125</v>
      </c>
      <c r="Q21" s="52">
        <f t="shared" si="2"/>
        <v>0</v>
      </c>
      <c r="R21" s="31">
        <f t="shared" si="4"/>
        <v>0</v>
      </c>
    </row>
    <row r="22" spans="1:18" ht="15">
      <c r="A22" s="55">
        <v>2010</v>
      </c>
      <c r="B22" s="28">
        <f t="shared" si="3"/>
        <v>6001</v>
      </c>
      <c r="C22" s="29">
        <v>2979</v>
      </c>
      <c r="D22" s="29">
        <v>3022</v>
      </c>
      <c r="E22" s="21">
        <v>53</v>
      </c>
      <c r="F22" s="21">
        <v>45</v>
      </c>
      <c r="G22" s="21">
        <v>90</v>
      </c>
      <c r="H22" s="30">
        <v>114</v>
      </c>
      <c r="I22" s="88"/>
      <c r="J22" s="88"/>
      <c r="K22" s="88"/>
      <c r="L22" s="88"/>
      <c r="M22" s="88"/>
      <c r="N22" s="28">
        <f t="shared" si="0"/>
        <v>6001</v>
      </c>
      <c r="O22" s="21">
        <f t="shared" si="1"/>
        <v>143</v>
      </c>
      <c r="P22" s="30">
        <f t="shared" si="1"/>
        <v>159</v>
      </c>
      <c r="Q22" s="52">
        <f t="shared" si="2"/>
        <v>0</v>
      </c>
      <c r="R22" s="31">
        <f t="shared" si="4"/>
        <v>0</v>
      </c>
    </row>
    <row r="23" spans="1:18" ht="15">
      <c r="A23" s="55">
        <v>2011</v>
      </c>
      <c r="B23" s="28">
        <f t="shared" si="3"/>
        <v>5989</v>
      </c>
      <c r="C23" s="29">
        <v>2976</v>
      </c>
      <c r="D23" s="29">
        <v>3013</v>
      </c>
      <c r="E23" s="21">
        <v>59</v>
      </c>
      <c r="F23" s="21">
        <v>46</v>
      </c>
      <c r="G23" s="21">
        <v>71</v>
      </c>
      <c r="H23" s="30">
        <v>96</v>
      </c>
      <c r="I23" s="88"/>
      <c r="J23" s="88"/>
      <c r="K23" s="88"/>
      <c r="L23" s="88"/>
      <c r="M23" s="88"/>
      <c r="N23" s="28">
        <f t="shared" si="0"/>
        <v>5989</v>
      </c>
      <c r="O23" s="21">
        <f t="shared" si="1"/>
        <v>130</v>
      </c>
      <c r="P23" s="30">
        <f t="shared" si="1"/>
        <v>142</v>
      </c>
      <c r="Q23" s="52">
        <f t="shared" si="2"/>
        <v>0</v>
      </c>
      <c r="R23" s="31">
        <f t="shared" si="4"/>
        <v>0</v>
      </c>
    </row>
    <row r="24" spans="1:18" ht="15">
      <c r="A24" s="56">
        <v>2012</v>
      </c>
      <c r="B24" s="28">
        <f t="shared" si="3"/>
        <v>5963</v>
      </c>
      <c r="C24" s="44">
        <v>2955</v>
      </c>
      <c r="D24" s="44">
        <v>3008</v>
      </c>
      <c r="E24" s="45">
        <v>52</v>
      </c>
      <c r="F24" s="45">
        <v>42</v>
      </c>
      <c r="G24" s="45">
        <v>65</v>
      </c>
      <c r="H24" s="46">
        <v>101</v>
      </c>
      <c r="I24" s="88"/>
      <c r="J24" s="88"/>
      <c r="K24" s="88"/>
      <c r="L24" s="88"/>
      <c r="M24" s="88"/>
      <c r="N24" s="28">
        <f>B24+I24</f>
        <v>5963</v>
      </c>
      <c r="O24" s="21">
        <f>E24+G24+J24+L24</f>
        <v>117</v>
      </c>
      <c r="P24" s="30">
        <f>F24+H24+K24+M24</f>
        <v>143</v>
      </c>
      <c r="Q24" s="54"/>
      <c r="R24" s="47">
        <f t="shared" si="4"/>
        <v>0</v>
      </c>
    </row>
    <row r="25" spans="1:18" ht="15.75" thickBot="1">
      <c r="A25" s="55">
        <v>2013</v>
      </c>
      <c r="B25" s="28">
        <f t="shared" si="3"/>
        <v>5982</v>
      </c>
      <c r="C25" s="29">
        <v>2969</v>
      </c>
      <c r="D25" s="29">
        <v>3013</v>
      </c>
      <c r="E25" s="21">
        <v>56</v>
      </c>
      <c r="F25" s="21">
        <v>46</v>
      </c>
      <c r="G25" s="21">
        <v>83</v>
      </c>
      <c r="H25" s="30">
        <v>74</v>
      </c>
      <c r="I25" s="88"/>
      <c r="J25" s="88"/>
      <c r="K25" s="88"/>
      <c r="L25" s="88"/>
      <c r="M25" s="88"/>
      <c r="N25" s="28">
        <f t="shared" si="0"/>
        <v>5982</v>
      </c>
      <c r="O25" s="21">
        <f t="shared" si="1"/>
        <v>139</v>
      </c>
      <c r="P25" s="30">
        <f t="shared" si="1"/>
        <v>120</v>
      </c>
      <c r="Q25" s="51">
        <f>N23+O25-P25-N25</f>
        <v>26</v>
      </c>
      <c r="R25" s="37">
        <f t="shared" si="4"/>
        <v>0</v>
      </c>
    </row>
    <row r="26" spans="1:18" ht="12.75">
      <c r="A26" s="55">
        <v>2014</v>
      </c>
      <c r="B26" s="28">
        <f t="shared" si="3"/>
        <v>5971</v>
      </c>
      <c r="C26" s="21">
        <v>2977</v>
      </c>
      <c r="D26" s="21">
        <v>2994</v>
      </c>
      <c r="E26" s="21">
        <v>54</v>
      </c>
      <c r="F26" s="21">
        <v>56</v>
      </c>
      <c r="G26" s="21">
        <v>76</v>
      </c>
      <c r="H26" s="30">
        <v>85</v>
      </c>
      <c r="I26" s="88"/>
      <c r="J26" s="88"/>
      <c r="K26" s="88"/>
      <c r="L26" s="88"/>
      <c r="M26" s="88"/>
      <c r="N26" s="28">
        <f t="shared" si="0"/>
        <v>5971</v>
      </c>
      <c r="O26" s="21">
        <f>E26+G26+J26+L26</f>
        <v>130</v>
      </c>
      <c r="P26" s="30">
        <f>F26+H26+K26+M26</f>
        <v>141</v>
      </c>
      <c r="R26" s="58">
        <f t="shared" si="4"/>
        <v>0</v>
      </c>
    </row>
    <row r="27" spans="1:18" ht="12.75">
      <c r="A27" s="55">
        <v>2015</v>
      </c>
      <c r="B27" s="28">
        <f t="shared" si="3"/>
        <v>5940</v>
      </c>
      <c r="C27" s="21">
        <v>2959</v>
      </c>
      <c r="D27" s="21">
        <v>2981</v>
      </c>
      <c r="E27" s="21">
        <v>41</v>
      </c>
      <c r="F27" s="21">
        <v>55</v>
      </c>
      <c r="G27" s="21">
        <v>93</v>
      </c>
      <c r="H27" s="30">
        <v>110</v>
      </c>
      <c r="I27" s="88"/>
      <c r="J27" s="88"/>
      <c r="K27" s="88"/>
      <c r="L27" s="88"/>
      <c r="M27" s="88"/>
      <c r="N27" s="28">
        <f t="shared" si="0"/>
        <v>5940</v>
      </c>
      <c r="O27" s="21">
        <f>E27+G27+J27+L27</f>
        <v>134</v>
      </c>
      <c r="P27" s="30">
        <f>F27+H27+K27+M27</f>
        <v>165</v>
      </c>
      <c r="R27" s="58">
        <f t="shared" si="4"/>
        <v>0</v>
      </c>
    </row>
    <row r="28" spans="1:18" ht="13.5" thickBot="1">
      <c r="A28" s="57">
        <v>2016</v>
      </c>
      <c r="B28" s="34">
        <f t="shared" si="3"/>
        <v>5912</v>
      </c>
      <c r="C28" s="35">
        <v>2957</v>
      </c>
      <c r="D28" s="35">
        <v>2955</v>
      </c>
      <c r="E28" s="35">
        <v>54</v>
      </c>
      <c r="F28" s="35">
        <v>54</v>
      </c>
      <c r="G28" s="35">
        <v>64</v>
      </c>
      <c r="H28" s="36">
        <v>92</v>
      </c>
      <c r="I28" s="89"/>
      <c r="J28" s="89"/>
      <c r="K28" s="89"/>
      <c r="L28" s="89"/>
      <c r="M28" s="89"/>
      <c r="N28" s="34">
        <f>B28+I28</f>
        <v>5912</v>
      </c>
      <c r="O28" s="35">
        <f>E28+G28+J28+L28</f>
        <v>118</v>
      </c>
      <c r="P28" s="36">
        <f>F28+H28+K28+M28</f>
        <v>146</v>
      </c>
      <c r="R28" s="58">
        <f t="shared" si="4"/>
        <v>0</v>
      </c>
    </row>
  </sheetData>
  <sheetProtection/>
  <mergeCells count="9">
    <mergeCell ref="A1:A2"/>
    <mergeCell ref="B1:H1"/>
    <mergeCell ref="I1:M1"/>
    <mergeCell ref="N1:P1"/>
    <mergeCell ref="Q1:R2"/>
    <mergeCell ref="J3:M3"/>
    <mergeCell ref="O3:P3"/>
    <mergeCell ref="Q3:R3"/>
    <mergeCell ref="I10:M28"/>
  </mergeCells>
  <printOptions/>
  <pageMargins left="0.7" right="0.7" top="0.75" bottom="0.75" header="0.3" footer="0.3"/>
  <pageSetup fitToHeight="0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Kalma Slavomír</dc:creator>
  <cp:keywords/>
  <dc:description/>
  <cp:lastModifiedBy>spravca</cp:lastModifiedBy>
  <cp:lastPrinted>2017-06-19T09:08:09Z</cp:lastPrinted>
  <dcterms:created xsi:type="dcterms:W3CDTF">2013-01-31T09:18:41Z</dcterms:created>
  <dcterms:modified xsi:type="dcterms:W3CDTF">2017-06-19T09:54:16Z</dcterms:modified>
  <cp:category/>
  <cp:version/>
  <cp:contentType/>
  <cp:contentStatus/>
</cp:coreProperties>
</file>